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AE07A368-8AEA-4EA3-8441-92C9ED448EED}" xr6:coauthVersionLast="47" xr6:coauthVersionMax="47" xr10:uidLastSave="{00000000-0000-0000-0000-000000000000}"/>
  <bookViews>
    <workbookView xWindow="-120" yWindow="-120" windowWidth="29040" windowHeight="15720" tabRatio="548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M19" i="4"/>
  <c r="N19" i="4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/>
  <c r="AA32" i="17"/>
  <c r="AA31" i="17"/>
  <c r="AB31" i="17"/>
  <c r="AC31" i="17"/>
  <c r="AA20" i="17"/>
  <c r="AA19" i="17"/>
  <c r="AB19" i="17"/>
  <c r="AC19" i="17"/>
  <c r="L44" i="17"/>
  <c r="L43" i="17"/>
  <c r="M43" i="17"/>
  <c r="N43" i="17"/>
  <c r="L32" i="17"/>
  <c r="L31" i="17"/>
  <c r="M31" i="17"/>
  <c r="N31" i="17"/>
  <c r="L20" i="17"/>
  <c r="L19" i="17"/>
  <c r="M19" i="17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C43" i="16" s="1"/>
  <c r="AB43" i="16"/>
  <c r="AA32" i="16"/>
  <c r="AC31" i="16"/>
  <c r="AA20" i="16"/>
  <c r="AA19" i="16"/>
  <c r="AB19" i="16"/>
  <c r="L44" i="16"/>
  <c r="L43" i="16"/>
  <c r="M43" i="16"/>
  <c r="N43" i="16" s="1"/>
  <c r="L32" i="16"/>
  <c r="L31" i="16"/>
  <c r="M31" i="16"/>
  <c r="N31" i="16"/>
  <c r="L20" i="16"/>
  <c r="L19" i="16"/>
  <c r="N19" i="16" s="1"/>
  <c r="M19" i="16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B43" i="15"/>
  <c r="AC43" i="15"/>
  <c r="AA32" i="15"/>
  <c r="AA31" i="15"/>
  <c r="AB31" i="15"/>
  <c r="AC31" i="15"/>
  <c r="AA20" i="15"/>
  <c r="AA19" i="15"/>
  <c r="AC19" i="15" s="1"/>
  <c r="AB19" i="15"/>
  <c r="L44" i="15"/>
  <c r="L43" i="15"/>
  <c r="M43" i="15"/>
  <c r="N43" i="15"/>
  <c r="L32" i="15"/>
  <c r="L31" i="15"/>
  <c r="N31" i="15" s="1"/>
  <c r="M31" i="15"/>
  <c r="L20" i="15"/>
  <c r="L19" i="15"/>
  <c r="N19" i="15" s="1"/>
  <c r="M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/>
  <c r="L44" i="14"/>
  <c r="L43" i="14"/>
  <c r="N43" i="14" s="1"/>
  <c r="M43" i="14"/>
  <c r="L32" i="14"/>
  <c r="L31" i="14"/>
  <c r="M31" i="14"/>
  <c r="N31" i="14"/>
  <c r="L20" i="14"/>
  <c r="L19" i="14"/>
  <c r="M19" i="14"/>
  <c r="N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M31" i="11"/>
  <c r="N31" i="11" s="1"/>
  <c r="L20" i="11"/>
  <c r="L19" i="11"/>
  <c r="M19" i="11"/>
  <c r="N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/>
  <c r="L44" i="10"/>
  <c r="L43" i="10"/>
  <c r="M43" i="10"/>
  <c r="N43" i="10"/>
  <c r="L32" i="10"/>
  <c r="L31" i="10"/>
  <c r="M31" i="10"/>
  <c r="N31" i="10"/>
  <c r="L20" i="10"/>
  <c r="L19" i="10"/>
  <c r="M19" i="10"/>
  <c r="N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C43" i="6" s="1"/>
  <c r="AB43" i="6"/>
  <c r="AA32" i="6"/>
  <c r="AA31" i="6"/>
  <c r="AB31" i="6"/>
  <c r="AC31" i="6"/>
  <c r="AA20" i="6"/>
  <c r="AA19" i="6"/>
  <c r="AB19" i="6"/>
  <c r="AC19" i="6"/>
  <c r="L44" i="6"/>
  <c r="L43" i="6"/>
  <c r="N43" i="6" s="1"/>
  <c r="M43" i="6"/>
  <c r="L32" i="6"/>
  <c r="L31" i="6"/>
  <c r="M31" i="6"/>
  <c r="N31" i="6" s="1"/>
  <c r="L20" i="6"/>
  <c r="L19" i="6"/>
  <c r="N19" i="6" s="1"/>
  <c r="M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N43" i="12"/>
  <c r="L32" i="12"/>
  <c r="L31" i="12"/>
  <c r="M31" i="12"/>
  <c r="N31" i="12"/>
  <c r="L20" i="12"/>
  <c r="L19" i="12"/>
  <c r="M19" i="12"/>
  <c r="N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 s="1"/>
  <c r="L44" i="9"/>
  <c r="L43" i="9"/>
  <c r="M43" i="9"/>
  <c r="N43" i="9"/>
  <c r="L32" i="9"/>
  <c r="L31" i="9"/>
  <c r="M31" i="9"/>
  <c r="N31" i="9"/>
  <c r="L20" i="9"/>
  <c r="L19" i="9"/>
  <c r="M19" i="9"/>
  <c r="N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N43" i="8" s="1"/>
  <c r="M43" i="8"/>
  <c r="L32" i="8"/>
  <c r="L31" i="8"/>
  <c r="M31" i="8"/>
  <c r="N31" i="8"/>
  <c r="L20" i="8"/>
  <c r="L19" i="8"/>
  <c r="M19" i="8"/>
  <c r="N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/>
  <c r="AA32" i="7"/>
  <c r="AA31" i="7"/>
  <c r="AB31" i="7"/>
  <c r="AC31" i="7" s="1"/>
  <c r="AA20" i="7"/>
  <c r="AA19" i="7"/>
  <c r="AB19" i="7"/>
  <c r="AC19" i="7"/>
  <c r="L44" i="7"/>
  <c r="L43" i="7"/>
  <c r="M43" i="7"/>
  <c r="N43" i="7" s="1"/>
  <c r="L32" i="7"/>
  <c r="L31" i="7"/>
  <c r="M31" i="7"/>
  <c r="N31" i="7" s="1"/>
  <c r="L20" i="7"/>
  <c r="L19" i="7"/>
  <c r="M19" i="7"/>
  <c r="N19" i="7"/>
  <c r="L39" i="7"/>
  <c r="L15" i="7"/>
  <c r="M15" i="7"/>
  <c r="L16" i="7"/>
  <c r="M16" i="7"/>
  <c r="L17" i="7"/>
  <c r="M17" i="7"/>
  <c r="L18" i="7"/>
  <c r="M18" i="7"/>
  <c r="L27" i="7"/>
  <c r="M27" i="7"/>
  <c r="L28" i="7"/>
  <c r="M28" i="7"/>
  <c r="L29" i="7"/>
  <c r="M29" i="7"/>
  <c r="L30" i="7"/>
  <c r="M30" i="7"/>
  <c r="M39" i="7"/>
  <c r="L40" i="7"/>
  <c r="M40" i="7"/>
  <c r="L41" i="7"/>
  <c r="M41" i="7"/>
  <c r="L42" i="7"/>
  <c r="M42" i="7"/>
  <c r="L15" i="8"/>
  <c r="M15" i="8"/>
  <c r="L16" i="8"/>
  <c r="M16" i="8"/>
  <c r="L17" i="8"/>
  <c r="M17" i="8"/>
  <c r="L18" i="8"/>
  <c r="M18" i="8"/>
  <c r="Y44" i="17"/>
  <c r="W44" i="17"/>
  <c r="U44" i="17"/>
  <c r="S44" i="17"/>
  <c r="Q44" i="17"/>
  <c r="J44" i="17"/>
  <c r="H44" i="17"/>
  <c r="F44" i="17"/>
  <c r="D44" i="17"/>
  <c r="B44" i="17"/>
  <c r="AO43" i="17"/>
  <c r="AN43" i="17"/>
  <c r="AM43" i="17"/>
  <c r="AL43" i="17"/>
  <c r="AK43" i="17"/>
  <c r="AJ43" i="17"/>
  <c r="AI43" i="17"/>
  <c r="AH43" i="17"/>
  <c r="AG43" i="17"/>
  <c r="AF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Y32" i="17"/>
  <c r="W32" i="17"/>
  <c r="U32" i="17"/>
  <c r="S32" i="17"/>
  <c r="Q32" i="17"/>
  <c r="J32" i="17"/>
  <c r="H32" i="17"/>
  <c r="F32" i="17"/>
  <c r="D32" i="17"/>
  <c r="B32" i="17"/>
  <c r="AO31" i="17"/>
  <c r="AN31" i="17"/>
  <c r="AM31" i="17"/>
  <c r="AL31" i="17"/>
  <c r="AK31" i="17"/>
  <c r="AJ31" i="17"/>
  <c r="AI31" i="17"/>
  <c r="AH31" i="17"/>
  <c r="AG31" i="17"/>
  <c r="AF31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U20" i="17"/>
  <c r="S20" i="17"/>
  <c r="Q20" i="17"/>
  <c r="J20" i="17"/>
  <c r="H20" i="17"/>
  <c r="F20" i="17"/>
  <c r="D20" i="17"/>
  <c r="B20" i="17"/>
  <c r="AO19" i="17"/>
  <c r="AN19" i="17"/>
  <c r="AM19" i="17"/>
  <c r="AL19" i="17"/>
  <c r="AK19" i="17"/>
  <c r="AJ19" i="17"/>
  <c r="AI19" i="17"/>
  <c r="AH19" i="17"/>
  <c r="AG19" i="17"/>
  <c r="AF19" i="17"/>
  <c r="AO18" i="17"/>
  <c r="AN18" i="17"/>
  <c r="AM18" i="17"/>
  <c r="AL18" i="17"/>
  <c r="AK18" i="17"/>
  <c r="AJ18" i="17"/>
  <c r="AI18" i="17"/>
  <c r="AH18" i="17"/>
  <c r="AG18" i="17"/>
  <c r="AF18" i="17"/>
  <c r="AB18" i="17"/>
  <c r="AA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B17" i="17"/>
  <c r="AA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AB16" i="17"/>
  <c r="AA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AB15" i="17"/>
  <c r="AA15" i="17"/>
  <c r="M15" i="17"/>
  <c r="L15" i="17"/>
  <c r="Y44" i="16"/>
  <c r="W44" i="16"/>
  <c r="U44" i="16"/>
  <c r="S44" i="16"/>
  <c r="Q44" i="16"/>
  <c r="J44" i="16"/>
  <c r="H44" i="16"/>
  <c r="F44" i="16"/>
  <c r="D44" i="16"/>
  <c r="B44" i="16"/>
  <c r="AO43" i="16"/>
  <c r="AN43" i="16"/>
  <c r="AM43" i="16"/>
  <c r="AL43" i="16"/>
  <c r="AK43" i="16"/>
  <c r="AJ43" i="16"/>
  <c r="AI43" i="16"/>
  <c r="AH43" i="16"/>
  <c r="AG43" i="16"/>
  <c r="AF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W32" i="16"/>
  <c r="U32" i="16"/>
  <c r="S32" i="16"/>
  <c r="Q32" i="16"/>
  <c r="J32" i="16"/>
  <c r="H32" i="16"/>
  <c r="F32" i="16"/>
  <c r="D32" i="16"/>
  <c r="B32" i="16"/>
  <c r="AO31" i="16"/>
  <c r="AN31" i="16"/>
  <c r="AM31" i="16"/>
  <c r="AL31" i="16"/>
  <c r="AK31" i="16"/>
  <c r="AJ31" i="16"/>
  <c r="AI31" i="16"/>
  <c r="AH31" i="16"/>
  <c r="AG31" i="16"/>
  <c r="AF31" i="16"/>
  <c r="AO30" i="16"/>
  <c r="AN30" i="16"/>
  <c r="AM30" i="16"/>
  <c r="AL30" i="16"/>
  <c r="AK30" i="16"/>
  <c r="AJ30" i="16"/>
  <c r="AI30" i="16"/>
  <c r="AH30" i="16"/>
  <c r="AG30" i="16"/>
  <c r="AF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M27" i="16"/>
  <c r="L27" i="16"/>
  <c r="Y20" i="16"/>
  <c r="W20" i="16"/>
  <c r="U20" i="16"/>
  <c r="S20" i="16"/>
  <c r="Q20" i="16"/>
  <c r="J20" i="16"/>
  <c r="H20" i="16"/>
  <c r="F20" i="16"/>
  <c r="D20" i="16"/>
  <c r="B20" i="16"/>
  <c r="AO19" i="16"/>
  <c r="AN19" i="16"/>
  <c r="AM19" i="16"/>
  <c r="AL19" i="16"/>
  <c r="AK19" i="16"/>
  <c r="AJ19" i="16"/>
  <c r="AI19" i="16"/>
  <c r="AH19" i="16"/>
  <c r="AG19" i="16"/>
  <c r="AF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N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AF15" i="4"/>
  <c r="Q32" i="15"/>
  <c r="N19" i="17" l="1"/>
  <c r="AC19" i="16"/>
  <c r="AC30" i="17"/>
  <c r="AP41" i="17"/>
  <c r="AQ29" i="17"/>
  <c r="AC42" i="17"/>
  <c r="AP27" i="17"/>
  <c r="AC16" i="17"/>
  <c r="AC17" i="17"/>
  <c r="AC15" i="16"/>
  <c r="AC40" i="17"/>
  <c r="AN32" i="17"/>
  <c r="AJ20" i="16"/>
  <c r="AL20" i="16"/>
  <c r="AN20" i="16"/>
  <c r="AQ41" i="16"/>
  <c r="AP40" i="16"/>
  <c r="AL32" i="16"/>
  <c r="AQ15" i="16"/>
  <c r="AP39" i="17"/>
  <c r="AP29" i="17"/>
  <c r="AJ32" i="17"/>
  <c r="AC15" i="17"/>
  <c r="AP16" i="17"/>
  <c r="AQ16" i="17"/>
  <c r="AC29" i="16"/>
  <c r="AJ44" i="17"/>
  <c r="AN44" i="17"/>
  <c r="AP18" i="17"/>
  <c r="AF20" i="17"/>
  <c r="AH20" i="17"/>
  <c r="AJ44" i="16"/>
  <c r="AC40" i="16"/>
  <c r="AC27" i="16"/>
  <c r="AQ17" i="16"/>
  <c r="AC17" i="16"/>
  <c r="AF20" i="16"/>
  <c r="N40" i="7"/>
  <c r="AQ40" i="17"/>
  <c r="AQ42" i="17"/>
  <c r="AC29" i="17"/>
  <c r="AL20" i="17"/>
  <c r="AQ40" i="16"/>
  <c r="AC41" i="16"/>
  <c r="AN44" i="16"/>
  <c r="AH44" i="16"/>
  <c r="AP29" i="16"/>
  <c r="AQ30" i="16"/>
  <c r="AH32" i="16"/>
  <c r="AC32" i="16"/>
  <c r="AQ27" i="16"/>
  <c r="AQ29" i="16"/>
  <c r="AC30" i="16"/>
  <c r="AJ32" i="16"/>
  <c r="AP17" i="16"/>
  <c r="AQ18" i="16"/>
  <c r="AC18" i="16"/>
  <c r="N15" i="17"/>
  <c r="N27" i="16"/>
  <c r="N41" i="7"/>
  <c r="N17" i="8"/>
  <c r="N15" i="8"/>
  <c r="N18" i="8"/>
  <c r="N16" i="8"/>
  <c r="N42" i="7"/>
  <c r="N39" i="7"/>
  <c r="N30" i="7"/>
  <c r="N29" i="7"/>
  <c r="N27" i="7"/>
  <c r="N28" i="7"/>
  <c r="N16" i="7"/>
  <c r="N17" i="7"/>
  <c r="N18" i="7"/>
  <c r="N15" i="7"/>
  <c r="AQ39" i="17"/>
  <c r="AQ41" i="17"/>
  <c r="AL44" i="17"/>
  <c r="AC39" i="17"/>
  <c r="AP40" i="17"/>
  <c r="AC41" i="17"/>
  <c r="AH44" i="17"/>
  <c r="AC44" i="17"/>
  <c r="AC27" i="17"/>
  <c r="AP28" i="17"/>
  <c r="AP30" i="17"/>
  <c r="AL32" i="17"/>
  <c r="AQ28" i="17"/>
  <c r="AC28" i="17"/>
  <c r="AH32" i="17"/>
  <c r="AC32" i="17"/>
  <c r="AN20" i="17"/>
  <c r="AP15" i="17"/>
  <c r="AP17" i="17"/>
  <c r="AQ18" i="17"/>
  <c r="AQ17" i="17"/>
  <c r="AC18" i="17"/>
  <c r="AJ20" i="17"/>
  <c r="AC20" i="17"/>
  <c r="AQ42" i="16"/>
  <c r="AC44" i="16"/>
  <c r="AQ39" i="16"/>
  <c r="AP41" i="16"/>
  <c r="AC42" i="16"/>
  <c r="AC39" i="16"/>
  <c r="AL44" i="16"/>
  <c r="AP28" i="16"/>
  <c r="AC28" i="16"/>
  <c r="AQ28" i="16"/>
  <c r="AP30" i="16"/>
  <c r="AN32" i="16"/>
  <c r="AP16" i="16"/>
  <c r="AQ16" i="16"/>
  <c r="AP18" i="16"/>
  <c r="AC16" i="16"/>
  <c r="AH20" i="16"/>
  <c r="AC20" i="16"/>
  <c r="N18" i="16"/>
  <c r="N39" i="17"/>
  <c r="N42" i="17"/>
  <c r="N44" i="17"/>
  <c r="N30" i="17"/>
  <c r="AR30" i="17" s="1"/>
  <c r="N32" i="17"/>
  <c r="N27" i="17"/>
  <c r="N18" i="17"/>
  <c r="N41" i="16"/>
  <c r="N39" i="16"/>
  <c r="N42" i="16"/>
  <c r="N44" i="16"/>
  <c r="N32" i="16"/>
  <c r="N30" i="16"/>
  <c r="N15" i="16"/>
  <c r="N17" i="17"/>
  <c r="N29" i="17"/>
  <c r="N41" i="17"/>
  <c r="AQ15" i="17"/>
  <c r="N16" i="17"/>
  <c r="AR16" i="17" s="1"/>
  <c r="AQ27" i="17"/>
  <c r="N28" i="17"/>
  <c r="N40" i="17"/>
  <c r="AR40" i="17" s="1"/>
  <c r="AP42" i="17"/>
  <c r="AQ30" i="17"/>
  <c r="AF32" i="17"/>
  <c r="AF44" i="17"/>
  <c r="N20" i="17"/>
  <c r="AP15" i="16"/>
  <c r="N17" i="16"/>
  <c r="AR17" i="16" s="1"/>
  <c r="AP27" i="16"/>
  <c r="N29" i="16"/>
  <c r="AP39" i="16"/>
  <c r="N16" i="16"/>
  <c r="N28" i="16"/>
  <c r="N40" i="16"/>
  <c r="AP42" i="16"/>
  <c r="AF32" i="16"/>
  <c r="AF44" i="16"/>
  <c r="N20" i="16"/>
  <c r="Y44" i="4"/>
  <c r="W44" i="4"/>
  <c r="U44" i="4"/>
  <c r="S44" i="4"/>
  <c r="Q44" i="4"/>
  <c r="J44" i="4"/>
  <c r="H44" i="4"/>
  <c r="F44" i="4"/>
  <c r="D44" i="4"/>
  <c r="B44" i="4"/>
  <c r="AO43" i="4"/>
  <c r="AN43" i="4"/>
  <c r="AM43" i="4"/>
  <c r="AL43" i="4"/>
  <c r="AK43" i="4"/>
  <c r="AJ43" i="4"/>
  <c r="AI43" i="4"/>
  <c r="AH43" i="4"/>
  <c r="AG43" i="4"/>
  <c r="AF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S32" i="4"/>
  <c r="Q32" i="4"/>
  <c r="J32" i="4"/>
  <c r="H32" i="4"/>
  <c r="F32" i="4"/>
  <c r="D32" i="4"/>
  <c r="B32" i="4"/>
  <c r="AO31" i="4"/>
  <c r="AN31" i="4"/>
  <c r="AM31" i="4"/>
  <c r="AL31" i="4"/>
  <c r="AK31" i="4"/>
  <c r="AJ31" i="4"/>
  <c r="AI31" i="4"/>
  <c r="AH31" i="4"/>
  <c r="AG31" i="4"/>
  <c r="AF31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W20" i="4"/>
  <c r="U20" i="4"/>
  <c r="S20" i="4"/>
  <c r="Q20" i="4"/>
  <c r="J20" i="4"/>
  <c r="H20" i="4"/>
  <c r="F20" i="4"/>
  <c r="D20" i="4"/>
  <c r="B20" i="4"/>
  <c r="AO19" i="4"/>
  <c r="AN19" i="4"/>
  <c r="AM19" i="4"/>
  <c r="AL19" i="4"/>
  <c r="AK19" i="4"/>
  <c r="AJ19" i="4"/>
  <c r="AI19" i="4"/>
  <c r="AH19" i="4"/>
  <c r="AG19" i="4"/>
  <c r="AF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B15" i="4"/>
  <c r="AA15" i="4"/>
  <c r="M15" i="4"/>
  <c r="L15" i="4"/>
  <c r="Y44" i="15"/>
  <c r="W44" i="15"/>
  <c r="U44" i="15"/>
  <c r="S44" i="15"/>
  <c r="Q44" i="15"/>
  <c r="J44" i="15"/>
  <c r="H44" i="15"/>
  <c r="F44" i="15"/>
  <c r="D44" i="15"/>
  <c r="B44" i="15"/>
  <c r="AO43" i="15"/>
  <c r="AN43" i="15"/>
  <c r="AM43" i="15"/>
  <c r="AL43" i="15"/>
  <c r="AK43" i="15"/>
  <c r="AJ43" i="15"/>
  <c r="AI43" i="15"/>
  <c r="AH43" i="15"/>
  <c r="AG43" i="15"/>
  <c r="AF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Y32" i="15"/>
  <c r="W32" i="15"/>
  <c r="U32" i="15"/>
  <c r="S32" i="15"/>
  <c r="J32" i="15"/>
  <c r="H32" i="15"/>
  <c r="F32" i="15"/>
  <c r="D32" i="15"/>
  <c r="B32" i="15"/>
  <c r="AO31" i="15"/>
  <c r="AN31" i="15"/>
  <c r="AM31" i="15"/>
  <c r="AL31" i="15"/>
  <c r="AK31" i="15"/>
  <c r="AJ31" i="15"/>
  <c r="AI31" i="15"/>
  <c r="AH31" i="15"/>
  <c r="AG31" i="15"/>
  <c r="AF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L27" i="15"/>
  <c r="Y20" i="15"/>
  <c r="W20" i="15"/>
  <c r="U20" i="15"/>
  <c r="S20" i="15"/>
  <c r="Q20" i="15"/>
  <c r="J20" i="15"/>
  <c r="H20" i="15"/>
  <c r="F20" i="15"/>
  <c r="D20" i="15"/>
  <c r="B20" i="15"/>
  <c r="AO19" i="15"/>
  <c r="AN19" i="15"/>
  <c r="AM19" i="15"/>
  <c r="AL19" i="15"/>
  <c r="AK19" i="15"/>
  <c r="AJ19" i="15"/>
  <c r="AI19" i="15"/>
  <c r="AH19" i="15"/>
  <c r="AG19" i="15"/>
  <c r="AF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Y44" i="14"/>
  <c r="W44" i="14"/>
  <c r="U44" i="14"/>
  <c r="S44" i="14"/>
  <c r="Q44" i="14"/>
  <c r="J44" i="14"/>
  <c r="H44" i="14"/>
  <c r="F44" i="14"/>
  <c r="D44" i="14"/>
  <c r="B44" i="14"/>
  <c r="AO43" i="14"/>
  <c r="AN43" i="14"/>
  <c r="AM43" i="14"/>
  <c r="AL43" i="14"/>
  <c r="AK43" i="14"/>
  <c r="AJ43" i="14"/>
  <c r="AI43" i="14"/>
  <c r="AH43" i="14"/>
  <c r="AG43" i="14"/>
  <c r="AF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Q32" i="14"/>
  <c r="J32" i="14"/>
  <c r="H32" i="14"/>
  <c r="F32" i="14"/>
  <c r="D32" i="14"/>
  <c r="B32" i="14"/>
  <c r="AO31" i="14"/>
  <c r="AN31" i="14"/>
  <c r="AM31" i="14"/>
  <c r="AL31" i="14"/>
  <c r="AK31" i="14"/>
  <c r="AJ31" i="14"/>
  <c r="AI31" i="14"/>
  <c r="AH31" i="14"/>
  <c r="AG31" i="14"/>
  <c r="AF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W20" i="14"/>
  <c r="U20" i="14"/>
  <c r="S20" i="14"/>
  <c r="Q20" i="14"/>
  <c r="J20" i="14"/>
  <c r="H20" i="14"/>
  <c r="F20" i="14"/>
  <c r="D20" i="14"/>
  <c r="B20" i="14"/>
  <c r="AO19" i="14"/>
  <c r="AN19" i="14"/>
  <c r="AM19" i="14"/>
  <c r="AL19" i="14"/>
  <c r="AK19" i="14"/>
  <c r="AJ19" i="14"/>
  <c r="AI19" i="14"/>
  <c r="AH19" i="14"/>
  <c r="AG19" i="14"/>
  <c r="AF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1"/>
  <c r="W44" i="11"/>
  <c r="U44" i="11"/>
  <c r="S44" i="11"/>
  <c r="Q44" i="11"/>
  <c r="J44" i="11"/>
  <c r="H44" i="11"/>
  <c r="F44" i="11"/>
  <c r="D44" i="11"/>
  <c r="B44" i="11"/>
  <c r="AO43" i="11"/>
  <c r="AN43" i="11"/>
  <c r="AM43" i="11"/>
  <c r="AL43" i="11"/>
  <c r="AK43" i="11"/>
  <c r="AJ43" i="11"/>
  <c r="AI43" i="11"/>
  <c r="AH43" i="11"/>
  <c r="AG43" i="11"/>
  <c r="AF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U32" i="11"/>
  <c r="S32" i="11"/>
  <c r="Q32" i="11"/>
  <c r="J32" i="11"/>
  <c r="H32" i="11"/>
  <c r="F32" i="11"/>
  <c r="D32" i="11"/>
  <c r="B32" i="11"/>
  <c r="AO31" i="11"/>
  <c r="AN31" i="11"/>
  <c r="AM31" i="11"/>
  <c r="AL31" i="11"/>
  <c r="AK31" i="11"/>
  <c r="AJ31" i="11"/>
  <c r="AI31" i="11"/>
  <c r="AH31" i="11"/>
  <c r="AG31" i="11"/>
  <c r="AF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Y20" i="11"/>
  <c r="W20" i="11"/>
  <c r="U20" i="11"/>
  <c r="S20" i="11"/>
  <c r="Q20" i="11"/>
  <c r="J20" i="11"/>
  <c r="H20" i="11"/>
  <c r="F20" i="11"/>
  <c r="D20" i="11"/>
  <c r="B20" i="11"/>
  <c r="AO19" i="11"/>
  <c r="AN19" i="11"/>
  <c r="AM19" i="11"/>
  <c r="AL19" i="11"/>
  <c r="AK19" i="11"/>
  <c r="AJ19" i="11"/>
  <c r="AI19" i="11"/>
  <c r="AH19" i="11"/>
  <c r="AG19" i="11"/>
  <c r="AF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Y44" i="10"/>
  <c r="W44" i="10"/>
  <c r="U44" i="10"/>
  <c r="S44" i="10"/>
  <c r="Q44" i="10"/>
  <c r="J44" i="10"/>
  <c r="H44" i="10"/>
  <c r="F44" i="10"/>
  <c r="D44" i="10"/>
  <c r="B44" i="10"/>
  <c r="AO43" i="10"/>
  <c r="AN43" i="10"/>
  <c r="AM43" i="10"/>
  <c r="AL43" i="10"/>
  <c r="AK43" i="10"/>
  <c r="AJ43" i="10"/>
  <c r="AI43" i="10"/>
  <c r="AH43" i="10"/>
  <c r="AG43" i="10"/>
  <c r="AF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U32" i="10"/>
  <c r="S32" i="10"/>
  <c r="Q32" i="10"/>
  <c r="J32" i="10"/>
  <c r="H32" i="10"/>
  <c r="F32" i="10"/>
  <c r="D32" i="10"/>
  <c r="B32" i="10"/>
  <c r="AO31" i="10"/>
  <c r="AN31" i="10"/>
  <c r="AM31" i="10"/>
  <c r="AL31" i="10"/>
  <c r="AK31" i="10"/>
  <c r="AJ31" i="10"/>
  <c r="AI31" i="10"/>
  <c r="AH31" i="10"/>
  <c r="AG31" i="10"/>
  <c r="AF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Y20" i="10"/>
  <c r="W20" i="10"/>
  <c r="U20" i="10"/>
  <c r="S20" i="10"/>
  <c r="Q20" i="10"/>
  <c r="J20" i="10"/>
  <c r="H20" i="10"/>
  <c r="F20" i="10"/>
  <c r="D20" i="10"/>
  <c r="B20" i="10"/>
  <c r="AO19" i="10"/>
  <c r="AN19" i="10"/>
  <c r="AM19" i="10"/>
  <c r="AL19" i="10"/>
  <c r="AK19" i="10"/>
  <c r="AJ19" i="10"/>
  <c r="AI19" i="10"/>
  <c r="AH19" i="10"/>
  <c r="AG19" i="10"/>
  <c r="AF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Y44" i="6"/>
  <c r="W44" i="6"/>
  <c r="U44" i="6"/>
  <c r="S44" i="6"/>
  <c r="Q44" i="6"/>
  <c r="J44" i="6"/>
  <c r="H44" i="6"/>
  <c r="F44" i="6"/>
  <c r="D44" i="6"/>
  <c r="B44" i="6"/>
  <c r="AO43" i="6"/>
  <c r="AN43" i="6"/>
  <c r="AM43" i="6"/>
  <c r="AL43" i="6"/>
  <c r="AK43" i="6"/>
  <c r="AJ43" i="6"/>
  <c r="AI43" i="6"/>
  <c r="AH43" i="6"/>
  <c r="AG43" i="6"/>
  <c r="AF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W32" i="6"/>
  <c r="U32" i="6"/>
  <c r="S32" i="6"/>
  <c r="Q32" i="6"/>
  <c r="J32" i="6"/>
  <c r="H32" i="6"/>
  <c r="F32" i="6"/>
  <c r="D32" i="6"/>
  <c r="B32" i="6"/>
  <c r="AO31" i="6"/>
  <c r="AN31" i="6"/>
  <c r="AM31" i="6"/>
  <c r="AL31" i="6"/>
  <c r="AK31" i="6"/>
  <c r="AJ31" i="6"/>
  <c r="AI31" i="6"/>
  <c r="AH31" i="6"/>
  <c r="AG31" i="6"/>
  <c r="AF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Y20" i="6"/>
  <c r="W20" i="6"/>
  <c r="U20" i="6"/>
  <c r="S20" i="6"/>
  <c r="Q20" i="6"/>
  <c r="J20" i="6"/>
  <c r="H20" i="6"/>
  <c r="F20" i="6"/>
  <c r="D20" i="6"/>
  <c r="B20" i="6"/>
  <c r="AO19" i="6"/>
  <c r="AN19" i="6"/>
  <c r="AM19" i="6"/>
  <c r="AL19" i="6"/>
  <c r="AK19" i="6"/>
  <c r="AJ19" i="6"/>
  <c r="AI19" i="6"/>
  <c r="AH19" i="6"/>
  <c r="AG19" i="6"/>
  <c r="AF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Y44" i="12"/>
  <c r="W44" i="12"/>
  <c r="U44" i="12"/>
  <c r="S44" i="12"/>
  <c r="Q44" i="12"/>
  <c r="J44" i="12"/>
  <c r="H44" i="12"/>
  <c r="F44" i="12"/>
  <c r="D44" i="12"/>
  <c r="B44" i="12"/>
  <c r="AO43" i="12"/>
  <c r="AN43" i="12"/>
  <c r="AM43" i="12"/>
  <c r="AL43" i="12"/>
  <c r="AK43" i="12"/>
  <c r="AJ43" i="12"/>
  <c r="AI43" i="12"/>
  <c r="AH43" i="12"/>
  <c r="AG43" i="12"/>
  <c r="AF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Y32" i="12"/>
  <c r="W32" i="12"/>
  <c r="U32" i="12"/>
  <c r="S32" i="12"/>
  <c r="Q32" i="12"/>
  <c r="J32" i="12"/>
  <c r="H32" i="12"/>
  <c r="F32" i="12"/>
  <c r="D32" i="12"/>
  <c r="B32" i="12"/>
  <c r="AO31" i="12"/>
  <c r="AN31" i="12"/>
  <c r="AM31" i="12"/>
  <c r="AL31" i="12"/>
  <c r="AK31" i="12"/>
  <c r="AJ31" i="12"/>
  <c r="AI31" i="12"/>
  <c r="AH31" i="12"/>
  <c r="AG31" i="12"/>
  <c r="AF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Y20" i="12"/>
  <c r="W20" i="12"/>
  <c r="U20" i="12"/>
  <c r="S20" i="12"/>
  <c r="Q20" i="12"/>
  <c r="J20" i="12"/>
  <c r="H20" i="12"/>
  <c r="F20" i="12"/>
  <c r="D20" i="12"/>
  <c r="B20" i="12"/>
  <c r="AO19" i="12"/>
  <c r="AN19" i="12"/>
  <c r="AM19" i="12"/>
  <c r="AL19" i="12"/>
  <c r="AK19" i="12"/>
  <c r="AJ19" i="12"/>
  <c r="AI19" i="12"/>
  <c r="AH19" i="12"/>
  <c r="AG19" i="12"/>
  <c r="AF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Y44" i="9"/>
  <c r="W44" i="9"/>
  <c r="U44" i="9"/>
  <c r="S44" i="9"/>
  <c r="Q44" i="9"/>
  <c r="J44" i="9"/>
  <c r="H44" i="9"/>
  <c r="F44" i="9"/>
  <c r="D44" i="9"/>
  <c r="B44" i="9"/>
  <c r="AO43" i="9"/>
  <c r="AN43" i="9"/>
  <c r="AM43" i="9"/>
  <c r="AL43" i="9"/>
  <c r="AK43" i="9"/>
  <c r="AJ43" i="9"/>
  <c r="AI43" i="9"/>
  <c r="AH43" i="9"/>
  <c r="AG43" i="9"/>
  <c r="AF43" i="9"/>
  <c r="AO42" i="9"/>
  <c r="AN42" i="9"/>
  <c r="AM42" i="9"/>
  <c r="AL42" i="9"/>
  <c r="AK42" i="9"/>
  <c r="AJ42" i="9"/>
  <c r="AI42" i="9"/>
  <c r="AH42" i="9"/>
  <c r="AG42" i="9"/>
  <c r="AF42" i="9"/>
  <c r="AB42" i="9"/>
  <c r="AA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AB41" i="9"/>
  <c r="AA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AB40" i="9"/>
  <c r="AA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AB39" i="9"/>
  <c r="AA39" i="9"/>
  <c r="M39" i="9"/>
  <c r="L39" i="9"/>
  <c r="Y32" i="9"/>
  <c r="W32" i="9"/>
  <c r="U32" i="9"/>
  <c r="S32" i="9"/>
  <c r="Q32" i="9"/>
  <c r="J32" i="9"/>
  <c r="H32" i="9"/>
  <c r="F32" i="9"/>
  <c r="D32" i="9"/>
  <c r="B32" i="9"/>
  <c r="AO31" i="9"/>
  <c r="AN31" i="9"/>
  <c r="AM31" i="9"/>
  <c r="AL31" i="9"/>
  <c r="AK31" i="9"/>
  <c r="AJ31" i="9"/>
  <c r="AI31" i="9"/>
  <c r="AH31" i="9"/>
  <c r="AG31" i="9"/>
  <c r="AF31" i="9"/>
  <c r="AO30" i="9"/>
  <c r="AN30" i="9"/>
  <c r="AM30" i="9"/>
  <c r="AL30" i="9"/>
  <c r="AK30" i="9"/>
  <c r="AJ30" i="9"/>
  <c r="AI30" i="9"/>
  <c r="AH30" i="9"/>
  <c r="AG30" i="9"/>
  <c r="AF30" i="9"/>
  <c r="AB30" i="9"/>
  <c r="AA30" i="9"/>
  <c r="AC30" i="9" s="1"/>
  <c r="M30" i="9"/>
  <c r="L30" i="9"/>
  <c r="AO29" i="9"/>
  <c r="AN29" i="9"/>
  <c r="AM29" i="9"/>
  <c r="AL29" i="9"/>
  <c r="AK29" i="9"/>
  <c r="AJ29" i="9"/>
  <c r="AI29" i="9"/>
  <c r="AH29" i="9"/>
  <c r="AG29" i="9"/>
  <c r="AF29" i="9"/>
  <c r="AB29" i="9"/>
  <c r="AA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AB28" i="9"/>
  <c r="AA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AB27" i="9"/>
  <c r="AA27" i="9"/>
  <c r="M27" i="9"/>
  <c r="L27" i="9"/>
  <c r="Y20" i="9"/>
  <c r="W20" i="9"/>
  <c r="U20" i="9"/>
  <c r="S20" i="9"/>
  <c r="Q20" i="9"/>
  <c r="J20" i="9"/>
  <c r="H20" i="9"/>
  <c r="F20" i="9"/>
  <c r="D20" i="9"/>
  <c r="B20" i="9"/>
  <c r="AO19" i="9"/>
  <c r="AN19" i="9"/>
  <c r="AM19" i="9"/>
  <c r="AL19" i="9"/>
  <c r="AK19" i="9"/>
  <c r="AJ19" i="9"/>
  <c r="AI19" i="9"/>
  <c r="AH19" i="9"/>
  <c r="AG19" i="9"/>
  <c r="AF19" i="9"/>
  <c r="AO18" i="9"/>
  <c r="AN18" i="9"/>
  <c r="AM18" i="9"/>
  <c r="AL18" i="9"/>
  <c r="AK18" i="9"/>
  <c r="AJ18" i="9"/>
  <c r="AI18" i="9"/>
  <c r="AH18" i="9"/>
  <c r="AG18" i="9"/>
  <c r="AF18" i="9"/>
  <c r="AB18" i="9"/>
  <c r="AA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AB17" i="9"/>
  <c r="AA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AB16" i="9"/>
  <c r="AA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AB15" i="9"/>
  <c r="AA15" i="9"/>
  <c r="M15" i="9"/>
  <c r="L15" i="9"/>
  <c r="Y44" i="8"/>
  <c r="W44" i="8"/>
  <c r="U44" i="8"/>
  <c r="S44" i="8"/>
  <c r="Q44" i="8"/>
  <c r="J44" i="8"/>
  <c r="H44" i="8"/>
  <c r="F44" i="8"/>
  <c r="D44" i="8"/>
  <c r="B44" i="8"/>
  <c r="AO43" i="8"/>
  <c r="AN43" i="8"/>
  <c r="AM43" i="8"/>
  <c r="AL43" i="8"/>
  <c r="AK43" i="8"/>
  <c r="AJ43" i="8"/>
  <c r="AI43" i="8"/>
  <c r="AH43" i="8"/>
  <c r="AG43" i="8"/>
  <c r="AF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W32" i="8"/>
  <c r="U32" i="8"/>
  <c r="S32" i="8"/>
  <c r="Q32" i="8"/>
  <c r="J32" i="8"/>
  <c r="H32" i="8"/>
  <c r="F32" i="8"/>
  <c r="D32" i="8"/>
  <c r="B32" i="8"/>
  <c r="AO31" i="8"/>
  <c r="AN31" i="8"/>
  <c r="AM31" i="8"/>
  <c r="AL31" i="8"/>
  <c r="AK31" i="8"/>
  <c r="AJ31" i="8"/>
  <c r="AI31" i="8"/>
  <c r="AH31" i="8"/>
  <c r="AG31" i="8"/>
  <c r="AF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W20" i="8"/>
  <c r="U20" i="8"/>
  <c r="S20" i="8"/>
  <c r="Q20" i="8"/>
  <c r="J20" i="8"/>
  <c r="H20" i="8"/>
  <c r="F20" i="8"/>
  <c r="D20" i="8"/>
  <c r="B20" i="8"/>
  <c r="AO19" i="8"/>
  <c r="AN19" i="8"/>
  <c r="AM19" i="8"/>
  <c r="AL19" i="8"/>
  <c r="AK19" i="8"/>
  <c r="AJ19" i="8"/>
  <c r="AI19" i="8"/>
  <c r="AH19" i="8"/>
  <c r="AG19" i="8"/>
  <c r="AF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AO43" i="7"/>
  <c r="AN43" i="7"/>
  <c r="AM43" i="7"/>
  <c r="AL43" i="7"/>
  <c r="AK43" i="7"/>
  <c r="AJ43" i="7"/>
  <c r="AI43" i="7"/>
  <c r="AH43" i="7"/>
  <c r="AG43" i="7"/>
  <c r="AF43" i="7"/>
  <c r="AO42" i="7"/>
  <c r="AN42" i="7"/>
  <c r="AM42" i="7"/>
  <c r="AL42" i="7"/>
  <c r="AK42" i="7"/>
  <c r="AJ42" i="7"/>
  <c r="AI42" i="7"/>
  <c r="AH42" i="7"/>
  <c r="AG42" i="7"/>
  <c r="AF42" i="7"/>
  <c r="AO41" i="7"/>
  <c r="AN41" i="7"/>
  <c r="AM41" i="7"/>
  <c r="AL41" i="7"/>
  <c r="AK41" i="7"/>
  <c r="AJ41" i="7"/>
  <c r="AI41" i="7"/>
  <c r="AH41" i="7"/>
  <c r="AG41" i="7"/>
  <c r="AF41" i="7"/>
  <c r="AO40" i="7"/>
  <c r="AN40" i="7"/>
  <c r="AM40" i="7"/>
  <c r="AL40" i="7"/>
  <c r="AK40" i="7"/>
  <c r="AJ40" i="7"/>
  <c r="AI40" i="7"/>
  <c r="AH40" i="7"/>
  <c r="AG40" i="7"/>
  <c r="AF40" i="7"/>
  <c r="AO39" i="7"/>
  <c r="AN39" i="7"/>
  <c r="AM39" i="7"/>
  <c r="AL39" i="7"/>
  <c r="AK39" i="7"/>
  <c r="AJ39" i="7"/>
  <c r="AI39" i="7"/>
  <c r="AH39" i="7"/>
  <c r="AG39" i="7"/>
  <c r="AF39" i="7"/>
  <c r="AO31" i="7"/>
  <c r="AN31" i="7"/>
  <c r="AM31" i="7"/>
  <c r="AL31" i="7"/>
  <c r="AK31" i="7"/>
  <c r="AJ31" i="7"/>
  <c r="AI31" i="7"/>
  <c r="AH31" i="7"/>
  <c r="AG31" i="7"/>
  <c r="AF31" i="7"/>
  <c r="AO30" i="7"/>
  <c r="AN30" i="7"/>
  <c r="AM30" i="7"/>
  <c r="AL30" i="7"/>
  <c r="AK30" i="7"/>
  <c r="AJ30" i="7"/>
  <c r="AI30" i="7"/>
  <c r="AH30" i="7"/>
  <c r="AG30" i="7"/>
  <c r="AF30" i="7"/>
  <c r="AO29" i="7"/>
  <c r="AN29" i="7"/>
  <c r="AM29" i="7"/>
  <c r="AL29" i="7"/>
  <c r="AK29" i="7"/>
  <c r="AJ29" i="7"/>
  <c r="AI29" i="7"/>
  <c r="AH29" i="7"/>
  <c r="AG29" i="7"/>
  <c r="AF29" i="7"/>
  <c r="AO28" i="7"/>
  <c r="AN28" i="7"/>
  <c r="AM28" i="7"/>
  <c r="AL28" i="7"/>
  <c r="AK28" i="7"/>
  <c r="AJ28" i="7"/>
  <c r="AI28" i="7"/>
  <c r="AH28" i="7"/>
  <c r="AG28" i="7"/>
  <c r="AF28" i="7"/>
  <c r="AO27" i="7"/>
  <c r="AN27" i="7"/>
  <c r="AM27" i="7"/>
  <c r="AL27" i="7"/>
  <c r="AK27" i="7"/>
  <c r="AJ27" i="7"/>
  <c r="AI27" i="7"/>
  <c r="AH27" i="7"/>
  <c r="AG27" i="7"/>
  <c r="AF27" i="7"/>
  <c r="AN19" i="7"/>
  <c r="AO19" i="7"/>
  <c r="AG15" i="7"/>
  <c r="AH15" i="7"/>
  <c r="AI15" i="7"/>
  <c r="AJ15" i="7"/>
  <c r="AK15" i="7"/>
  <c r="AL15" i="7"/>
  <c r="AM15" i="7"/>
  <c r="AN15" i="7"/>
  <c r="AO15" i="7"/>
  <c r="AG16" i="7"/>
  <c r="AH16" i="7"/>
  <c r="AI16" i="7"/>
  <c r="AJ16" i="7"/>
  <c r="AK16" i="7"/>
  <c r="AL16" i="7"/>
  <c r="AM16" i="7"/>
  <c r="AN16" i="7"/>
  <c r="AO16" i="7"/>
  <c r="AG17" i="7"/>
  <c r="AH17" i="7"/>
  <c r="AI17" i="7"/>
  <c r="AJ17" i="7"/>
  <c r="AK17" i="7"/>
  <c r="AL17" i="7"/>
  <c r="AM17" i="7"/>
  <c r="AN17" i="7"/>
  <c r="AO17" i="7"/>
  <c r="AG18" i="7"/>
  <c r="AH18" i="7"/>
  <c r="AI18" i="7"/>
  <c r="AJ18" i="7"/>
  <c r="AK18" i="7"/>
  <c r="AL18" i="7"/>
  <c r="AM18" i="7"/>
  <c r="AN18" i="7"/>
  <c r="AO18" i="7"/>
  <c r="AG19" i="7"/>
  <c r="AH19" i="7"/>
  <c r="AI19" i="7"/>
  <c r="AJ19" i="7"/>
  <c r="AK19" i="7"/>
  <c r="AL19" i="7"/>
  <c r="AM19" i="7"/>
  <c r="AF16" i="7"/>
  <c r="AF17" i="7"/>
  <c r="AF18" i="7"/>
  <c r="AF19" i="7"/>
  <c r="AF15" i="7"/>
  <c r="Y44" i="7"/>
  <c r="W44" i="7"/>
  <c r="U44" i="7"/>
  <c r="S44" i="7"/>
  <c r="Q44" i="7"/>
  <c r="AB42" i="7"/>
  <c r="AA42" i="7"/>
  <c r="AB41" i="7"/>
  <c r="AA41" i="7"/>
  <c r="AC41" i="7" s="1"/>
  <c r="AB40" i="7"/>
  <c r="AA40" i="7"/>
  <c r="AB39" i="7"/>
  <c r="AQ39" i="7" s="1"/>
  <c r="AA39" i="7"/>
  <c r="AP39" i="7" s="1"/>
  <c r="Y32" i="7"/>
  <c r="W32" i="7"/>
  <c r="U32" i="7"/>
  <c r="S32" i="7"/>
  <c r="Q32" i="7"/>
  <c r="AB30" i="7"/>
  <c r="AQ30" i="7" s="1"/>
  <c r="AA30" i="7"/>
  <c r="AP30" i="7" s="1"/>
  <c r="AB29" i="7"/>
  <c r="AQ29" i="7" s="1"/>
  <c r="AA29" i="7"/>
  <c r="AB28" i="7"/>
  <c r="AQ28" i="7" s="1"/>
  <c r="AA28" i="7"/>
  <c r="AP28" i="7" s="1"/>
  <c r="AB27" i="7"/>
  <c r="AQ27" i="7" s="1"/>
  <c r="AA27" i="7"/>
  <c r="Y20" i="7"/>
  <c r="W20" i="7"/>
  <c r="U20" i="7"/>
  <c r="S20" i="7"/>
  <c r="Q20" i="7"/>
  <c r="AB18" i="7"/>
  <c r="AA18" i="7"/>
  <c r="AB17" i="7"/>
  <c r="AA17" i="7"/>
  <c r="AB16" i="7"/>
  <c r="AA16" i="7"/>
  <c r="AB15" i="7"/>
  <c r="AQ15" i="7" s="1"/>
  <c r="AA15" i="7"/>
  <c r="J44" i="7"/>
  <c r="H44" i="7"/>
  <c r="F44" i="7"/>
  <c r="D44" i="7"/>
  <c r="B44" i="7"/>
  <c r="AQ41" i="7"/>
  <c r="J32" i="7"/>
  <c r="H32" i="7"/>
  <c r="F32" i="7"/>
  <c r="D32" i="7"/>
  <c r="B32" i="7"/>
  <c r="J20" i="7"/>
  <c r="H20" i="7"/>
  <c r="F20" i="7"/>
  <c r="D20" i="7"/>
  <c r="B20" i="7"/>
  <c r="AQ30" i="11" l="1"/>
  <c r="AR27" i="16"/>
  <c r="AF44" i="9"/>
  <c r="AC15" i="7"/>
  <c r="AR15" i="7" s="1"/>
  <c r="AR15" i="16"/>
  <c r="AH20" i="7"/>
  <c r="AR42" i="17"/>
  <c r="AR17" i="17"/>
  <c r="AC41" i="4"/>
  <c r="AC40" i="11"/>
  <c r="AR15" i="17"/>
  <c r="AR40" i="16"/>
  <c r="AR41" i="16"/>
  <c r="AC29" i="9"/>
  <c r="AR29" i="16"/>
  <c r="AP15" i="14"/>
  <c r="AH32" i="11"/>
  <c r="AC40" i="6"/>
  <c r="AQ17" i="6"/>
  <c r="AF32" i="9"/>
  <c r="AC16" i="7"/>
  <c r="AR16" i="7" s="1"/>
  <c r="AR39" i="17"/>
  <c r="AR27" i="17"/>
  <c r="AR32" i="17"/>
  <c r="AR18" i="17"/>
  <c r="AR39" i="16"/>
  <c r="AL44" i="15"/>
  <c r="AH32" i="15"/>
  <c r="AC41" i="14"/>
  <c r="AL32" i="14"/>
  <c r="AC16" i="14"/>
  <c r="AC28" i="11"/>
  <c r="AJ44" i="6"/>
  <c r="AH32" i="6"/>
  <c r="AH44" i="12"/>
  <c r="AL32" i="12"/>
  <c r="AC16" i="12"/>
  <c r="AJ32" i="9"/>
  <c r="AH44" i="8"/>
  <c r="AF44" i="4"/>
  <c r="AN44" i="4"/>
  <c r="AC39" i="4"/>
  <c r="AJ20" i="4"/>
  <c r="AR20" i="17"/>
  <c r="AR42" i="16"/>
  <c r="AR44" i="16"/>
  <c r="AR30" i="16"/>
  <c r="AR18" i="16"/>
  <c r="AJ20" i="14"/>
  <c r="AL20" i="14"/>
  <c r="AJ32" i="11"/>
  <c r="AP29" i="11"/>
  <c r="AH20" i="12"/>
  <c r="AL20" i="8"/>
  <c r="AH44" i="7"/>
  <c r="AJ32" i="7"/>
  <c r="AL32" i="7"/>
  <c r="AN20" i="7"/>
  <c r="AC40" i="4"/>
  <c r="AC29" i="4"/>
  <c r="AF32" i="4"/>
  <c r="AC16" i="4"/>
  <c r="AL20" i="4"/>
  <c r="AR41" i="17"/>
  <c r="AR28" i="17"/>
  <c r="AR29" i="17"/>
  <c r="AR28" i="16"/>
  <c r="AR32" i="16"/>
  <c r="AR16" i="16"/>
  <c r="AC39" i="15"/>
  <c r="AC28" i="15"/>
  <c r="AQ15" i="15"/>
  <c r="AC16" i="15"/>
  <c r="AL20" i="15"/>
  <c r="AC40" i="14"/>
  <c r="AN44" i="14"/>
  <c r="AJ32" i="14"/>
  <c r="AC29" i="14"/>
  <c r="AQ41" i="11"/>
  <c r="AC39" i="11"/>
  <c r="AF32" i="11"/>
  <c r="AN32" i="11"/>
  <c r="AQ15" i="11"/>
  <c r="AF20" i="11"/>
  <c r="AN20" i="11"/>
  <c r="AL32" i="10"/>
  <c r="AF20" i="10"/>
  <c r="AN20" i="10"/>
  <c r="AC29" i="6"/>
  <c r="AN32" i="6"/>
  <c r="AQ27" i="12"/>
  <c r="AC28" i="12"/>
  <c r="AQ29" i="12"/>
  <c r="AP28" i="12"/>
  <c r="AL20" i="12"/>
  <c r="AP16" i="12"/>
  <c r="AQ17" i="12"/>
  <c r="AQ16" i="12"/>
  <c r="AC17" i="12"/>
  <c r="AN20" i="12"/>
  <c r="AP29" i="9"/>
  <c r="AH32" i="9"/>
  <c r="AC18" i="9"/>
  <c r="AJ20" i="9"/>
  <c r="AQ42" i="8"/>
  <c r="AC40" i="8"/>
  <c r="AC42" i="8"/>
  <c r="AJ44" i="8"/>
  <c r="AF44" i="7"/>
  <c r="AN44" i="7"/>
  <c r="AF32" i="7"/>
  <c r="AC30" i="7"/>
  <c r="AR30" i="7" s="1"/>
  <c r="AH32" i="7"/>
  <c r="AC29" i="7"/>
  <c r="AR29" i="7" s="1"/>
  <c r="AC32" i="7"/>
  <c r="AJ20" i="7"/>
  <c r="AJ44" i="4"/>
  <c r="AN32" i="4"/>
  <c r="AR44" i="17"/>
  <c r="AR20" i="16"/>
  <c r="AC18" i="14"/>
  <c r="AL44" i="11"/>
  <c r="AP40" i="11"/>
  <c r="AP30" i="11"/>
  <c r="AC29" i="11"/>
  <c r="AQ17" i="11"/>
  <c r="AQ39" i="10"/>
  <c r="AC39" i="10"/>
  <c r="AC41" i="10"/>
  <c r="AN44" i="10"/>
  <c r="AH20" i="10"/>
  <c r="AP16" i="6"/>
  <c r="AC39" i="12"/>
  <c r="AQ30" i="9"/>
  <c r="AQ18" i="9"/>
  <c r="AP27" i="7"/>
  <c r="AN32" i="7"/>
  <c r="AQ16" i="7"/>
  <c r="AL20" i="7"/>
  <c r="AC18" i="7"/>
  <c r="AR18" i="7" s="1"/>
  <c r="N32" i="14"/>
  <c r="N41" i="14"/>
  <c r="AP40" i="4"/>
  <c r="AH32" i="4"/>
  <c r="AP16" i="4"/>
  <c r="AH20" i="4"/>
  <c r="AC20" i="4"/>
  <c r="AC15" i="15"/>
  <c r="AQ28" i="14"/>
  <c r="AC28" i="14"/>
  <c r="AQ15" i="14"/>
  <c r="AC17" i="14"/>
  <c r="AF20" i="14"/>
  <c r="AN44" i="11"/>
  <c r="AQ27" i="11"/>
  <c r="AC27" i="11"/>
  <c r="AC17" i="11"/>
  <c r="AQ27" i="10"/>
  <c r="AC27" i="10"/>
  <c r="AC29" i="10"/>
  <c r="AF32" i="10"/>
  <c r="AN32" i="10"/>
  <c r="AP18" i="10"/>
  <c r="AC16" i="10"/>
  <c r="AQ39" i="6"/>
  <c r="AQ42" i="6"/>
  <c r="AC42" i="6"/>
  <c r="AQ27" i="6"/>
  <c r="AC28" i="6"/>
  <c r="AQ16" i="6"/>
  <c r="AC16" i="6"/>
  <c r="AC41" i="12"/>
  <c r="AN44" i="12"/>
  <c r="AC40" i="12"/>
  <c r="AJ44" i="12"/>
  <c r="AP29" i="12"/>
  <c r="AC30" i="12"/>
  <c r="AJ32" i="12"/>
  <c r="AP40" i="9"/>
  <c r="AC41" i="9"/>
  <c r="AN44" i="9"/>
  <c r="AQ40" i="9"/>
  <c r="AQ42" i="9"/>
  <c r="AC42" i="9"/>
  <c r="AJ44" i="9"/>
  <c r="AC28" i="8"/>
  <c r="AL32" i="8"/>
  <c r="AP40" i="7"/>
  <c r="AJ44" i="7"/>
  <c r="AQ40" i="7"/>
  <c r="AL44" i="7"/>
  <c r="AQ42" i="7"/>
  <c r="N42" i="4"/>
  <c r="N30" i="4"/>
  <c r="N42" i="15"/>
  <c r="N41" i="15"/>
  <c r="N27" i="15"/>
  <c r="N29" i="15"/>
  <c r="N17" i="15"/>
  <c r="N39" i="14"/>
  <c r="AJ44" i="14"/>
  <c r="N27" i="14"/>
  <c r="N29" i="14"/>
  <c r="N44" i="11"/>
  <c r="N42" i="11"/>
  <c r="N29" i="10"/>
  <c r="N17" i="10"/>
  <c r="N30" i="10"/>
  <c r="N29" i="6"/>
  <c r="N30" i="6"/>
  <c r="N17" i="6"/>
  <c r="N42" i="12"/>
  <c r="N39" i="12"/>
  <c r="N41" i="12"/>
  <c r="N27" i="9"/>
  <c r="N42" i="9"/>
  <c r="N29" i="8"/>
  <c r="N27" i="8"/>
  <c r="AP18" i="8"/>
  <c r="AF20" i="8"/>
  <c r="AN20" i="8"/>
  <c r="N30" i="8"/>
  <c r="AC41" i="8"/>
  <c r="AN44" i="8"/>
  <c r="AC15" i="9"/>
  <c r="AP16" i="9"/>
  <c r="AC17" i="9"/>
  <c r="N18" i="9"/>
  <c r="AC27" i="9"/>
  <c r="AL44" i="9"/>
  <c r="AC29" i="12"/>
  <c r="N30" i="12"/>
  <c r="AN32" i="12"/>
  <c r="AC39" i="6"/>
  <c r="AP40" i="6"/>
  <c r="AQ41" i="6"/>
  <c r="AL44" i="6"/>
  <c r="AQ15" i="10"/>
  <c r="AC28" i="10"/>
  <c r="AQ42" i="10"/>
  <c r="AH44" i="10"/>
  <c r="AQ18" i="11"/>
  <c r="AQ39" i="11"/>
  <c r="AP41" i="11"/>
  <c r="AC42" i="11"/>
  <c r="AJ44" i="11"/>
  <c r="AC30" i="14"/>
  <c r="AQ42" i="14"/>
  <c r="AH44" i="14"/>
  <c r="N18" i="15"/>
  <c r="AC29" i="15"/>
  <c r="AP30" i="15"/>
  <c r="AH44" i="15"/>
  <c r="AQ15" i="4"/>
  <c r="AQ17" i="4"/>
  <c r="AQ27" i="4"/>
  <c r="AQ29" i="4"/>
  <c r="AC30" i="4"/>
  <c r="AJ32" i="4"/>
  <c r="AC42" i="4"/>
  <c r="AC20" i="9"/>
  <c r="N30" i="9"/>
  <c r="AR30" i="9" s="1"/>
  <c r="AN32" i="9"/>
  <c r="AC39" i="9"/>
  <c r="AC15" i="6"/>
  <c r="AC18" i="6"/>
  <c r="AJ20" i="6"/>
  <c r="AN44" i="6"/>
  <c r="AL20" i="10"/>
  <c r="AC30" i="10"/>
  <c r="AJ32" i="10"/>
  <c r="N39" i="10"/>
  <c r="AR39" i="10" s="1"/>
  <c r="AC40" i="10"/>
  <c r="N41" i="10"/>
  <c r="AC42" i="10"/>
  <c r="AJ44" i="10"/>
  <c r="N15" i="11"/>
  <c r="AC16" i="11"/>
  <c r="N17" i="11"/>
  <c r="AC18" i="11"/>
  <c r="AJ20" i="11"/>
  <c r="AQ39" i="14"/>
  <c r="AH20" i="15"/>
  <c r="N39" i="15"/>
  <c r="AC15" i="4"/>
  <c r="AC17" i="4"/>
  <c r="N18" i="4"/>
  <c r="AC27" i="4"/>
  <c r="AL44" i="4"/>
  <c r="AP42" i="7"/>
  <c r="AJ32" i="6"/>
  <c r="AC17" i="10"/>
  <c r="N40" i="11"/>
  <c r="AC15" i="14"/>
  <c r="AN20" i="14"/>
  <c r="AP16" i="8"/>
  <c r="N41" i="8"/>
  <c r="AQ15" i="9"/>
  <c r="AC16" i="9"/>
  <c r="AQ27" i="9"/>
  <c r="AQ29" i="9"/>
  <c r="AQ28" i="12"/>
  <c r="N29" i="12"/>
  <c r="N15" i="6"/>
  <c r="AN20" i="6"/>
  <c r="AP41" i="6"/>
  <c r="AP17" i="10"/>
  <c r="N18" i="10"/>
  <c r="AC15" i="11"/>
  <c r="N18" i="11"/>
  <c r="AP28" i="11"/>
  <c r="AQ29" i="11"/>
  <c r="N39" i="11"/>
  <c r="AQ42" i="11"/>
  <c r="N30" i="14"/>
  <c r="N42" i="14"/>
  <c r="AP40" i="15"/>
  <c r="N44" i="15"/>
  <c r="N15" i="4"/>
  <c r="AC18" i="4"/>
  <c r="N27" i="4"/>
  <c r="AP29" i="4"/>
  <c r="AQ30" i="4"/>
  <c r="AQ40" i="4"/>
  <c r="N39" i="4"/>
  <c r="N15" i="15"/>
  <c r="N30" i="15"/>
  <c r="N18" i="14"/>
  <c r="N17" i="14"/>
  <c r="AL32" i="15"/>
  <c r="AP16" i="15"/>
  <c r="AP18" i="15"/>
  <c r="AP17" i="15"/>
  <c r="AC17" i="15"/>
  <c r="AF20" i="15"/>
  <c r="AN20" i="15"/>
  <c r="AP41" i="15"/>
  <c r="AQ42" i="15"/>
  <c r="AC44" i="15"/>
  <c r="AQ39" i="15"/>
  <c r="AC40" i="15"/>
  <c r="AC42" i="15"/>
  <c r="AJ44" i="15"/>
  <c r="AP29" i="15"/>
  <c r="AQ27" i="15"/>
  <c r="N40" i="14"/>
  <c r="N44" i="14"/>
  <c r="N41" i="11"/>
  <c r="N29" i="11"/>
  <c r="N30" i="11"/>
  <c r="N15" i="10"/>
  <c r="N42" i="10"/>
  <c r="N44" i="10"/>
  <c r="N27" i="10"/>
  <c r="N18" i="6"/>
  <c r="N20" i="6"/>
  <c r="N40" i="6"/>
  <c r="N41" i="6"/>
  <c r="N42" i="6"/>
  <c r="N44" i="6"/>
  <c r="N32" i="6"/>
  <c r="N27" i="6"/>
  <c r="N18" i="12"/>
  <c r="N20" i="12"/>
  <c r="N40" i="12"/>
  <c r="N44" i="12"/>
  <c r="N32" i="12"/>
  <c r="N15" i="9"/>
  <c r="N20" i="9"/>
  <c r="N17" i="9"/>
  <c r="N39" i="9"/>
  <c r="N28" i="9"/>
  <c r="N42" i="8"/>
  <c r="N44" i="8"/>
  <c r="N39" i="8"/>
  <c r="AC27" i="8"/>
  <c r="AJ32" i="8"/>
  <c r="AR41" i="7"/>
  <c r="AP41" i="7"/>
  <c r="AP29" i="7"/>
  <c r="N20" i="7"/>
  <c r="AF20" i="7"/>
  <c r="AQ16" i="4"/>
  <c r="AP18" i="4"/>
  <c r="AP17" i="4"/>
  <c r="AQ18" i="4"/>
  <c r="AF20" i="4"/>
  <c r="AN20" i="4"/>
  <c r="AP42" i="4"/>
  <c r="AP41" i="4"/>
  <c r="AQ42" i="4"/>
  <c r="AQ39" i="4"/>
  <c r="AQ41" i="4"/>
  <c r="AH44" i="4"/>
  <c r="AC44" i="4"/>
  <c r="AC28" i="4"/>
  <c r="AC32" i="4"/>
  <c r="AP28" i="4"/>
  <c r="AQ28" i="4"/>
  <c r="AP30" i="4"/>
  <c r="AL32" i="4"/>
  <c r="AQ17" i="15"/>
  <c r="AQ16" i="15"/>
  <c r="AC20" i="15"/>
  <c r="AQ18" i="15"/>
  <c r="AC18" i="15"/>
  <c r="AJ20" i="15"/>
  <c r="AQ41" i="15"/>
  <c r="AQ40" i="15"/>
  <c r="AC41" i="15"/>
  <c r="AN44" i="15"/>
  <c r="AC27" i="15"/>
  <c r="AP28" i="15"/>
  <c r="AQ29" i="15"/>
  <c r="AQ30" i="15"/>
  <c r="AF32" i="15"/>
  <c r="AN32" i="15"/>
  <c r="AQ28" i="15"/>
  <c r="AC32" i="15"/>
  <c r="AC30" i="15"/>
  <c r="AJ32" i="15"/>
  <c r="AP17" i="14"/>
  <c r="AP18" i="14"/>
  <c r="AP16" i="14"/>
  <c r="AQ17" i="14"/>
  <c r="AQ18" i="14"/>
  <c r="AQ16" i="14"/>
  <c r="AH20" i="14"/>
  <c r="AC20" i="14"/>
  <c r="AP41" i="14"/>
  <c r="AC44" i="14"/>
  <c r="AC39" i="14"/>
  <c r="AP40" i="14"/>
  <c r="AQ41" i="14"/>
  <c r="AC42" i="14"/>
  <c r="AL44" i="14"/>
  <c r="AQ27" i="14"/>
  <c r="AP29" i="14"/>
  <c r="AP30" i="14"/>
  <c r="AC27" i="14"/>
  <c r="AP28" i="14"/>
  <c r="AQ29" i="14"/>
  <c r="AQ30" i="14"/>
  <c r="AN32" i="14"/>
  <c r="AH32" i="14"/>
  <c r="AC32" i="14"/>
  <c r="AP16" i="11"/>
  <c r="AQ16" i="11"/>
  <c r="AH20" i="11"/>
  <c r="AC20" i="11"/>
  <c r="AP17" i="11"/>
  <c r="AP18" i="11"/>
  <c r="AL20" i="11"/>
  <c r="AC41" i="11"/>
  <c r="AH44" i="11"/>
  <c r="AC44" i="11"/>
  <c r="AQ28" i="11"/>
  <c r="AC32" i="11"/>
  <c r="AP27" i="11"/>
  <c r="AC30" i="11"/>
  <c r="AL32" i="11"/>
  <c r="AC15" i="10"/>
  <c r="AP16" i="10"/>
  <c r="AQ17" i="10"/>
  <c r="AQ18" i="10"/>
  <c r="AQ16" i="10"/>
  <c r="AC20" i="10"/>
  <c r="AC18" i="10"/>
  <c r="AJ20" i="10"/>
  <c r="AP41" i="10"/>
  <c r="AC44" i="10"/>
  <c r="AP40" i="10"/>
  <c r="AQ41" i="10"/>
  <c r="AQ40" i="10"/>
  <c r="AL44" i="10"/>
  <c r="AP28" i="10"/>
  <c r="AQ29" i="10"/>
  <c r="AQ30" i="10"/>
  <c r="AP29" i="10"/>
  <c r="AP30" i="10"/>
  <c r="AQ28" i="10"/>
  <c r="AH32" i="10"/>
  <c r="AC32" i="10"/>
  <c r="AP29" i="6"/>
  <c r="AQ30" i="6"/>
  <c r="AC32" i="6"/>
  <c r="AC27" i="6"/>
  <c r="AP28" i="6"/>
  <c r="AQ29" i="6"/>
  <c r="AC30" i="6"/>
  <c r="AQ28" i="6"/>
  <c r="AL32" i="6"/>
  <c r="AP39" i="6"/>
  <c r="AC41" i="6"/>
  <c r="AH44" i="6"/>
  <c r="AC44" i="6"/>
  <c r="AL20" i="6"/>
  <c r="AP18" i="6"/>
  <c r="AQ15" i="6"/>
  <c r="AP17" i="6"/>
  <c r="AC17" i="6"/>
  <c r="AH20" i="6"/>
  <c r="AC20" i="6"/>
  <c r="AC15" i="12"/>
  <c r="AQ18" i="12"/>
  <c r="AC20" i="12"/>
  <c r="AQ15" i="12"/>
  <c r="AP17" i="12"/>
  <c r="AC18" i="12"/>
  <c r="AJ20" i="12"/>
  <c r="AQ39" i="12"/>
  <c r="AP41" i="12"/>
  <c r="AQ42" i="12"/>
  <c r="AC44" i="12"/>
  <c r="AP40" i="12"/>
  <c r="AQ41" i="12"/>
  <c r="AC42" i="12"/>
  <c r="AL44" i="12"/>
  <c r="AC27" i="12"/>
  <c r="AP27" i="12"/>
  <c r="AQ30" i="12"/>
  <c r="AH32" i="12"/>
  <c r="AC32" i="12"/>
  <c r="N15" i="12"/>
  <c r="N17" i="12"/>
  <c r="AQ16" i="9"/>
  <c r="AP18" i="9"/>
  <c r="AL20" i="9"/>
  <c r="AP17" i="9"/>
  <c r="AF20" i="9"/>
  <c r="AN20" i="9"/>
  <c r="AP42" i="9"/>
  <c r="AP41" i="9"/>
  <c r="AQ39" i="9"/>
  <c r="AC40" i="9"/>
  <c r="AQ41" i="9"/>
  <c r="AH44" i="9"/>
  <c r="AC44" i="9"/>
  <c r="AC28" i="9"/>
  <c r="AC32" i="9"/>
  <c r="AQ28" i="9"/>
  <c r="AP30" i="9"/>
  <c r="AL32" i="9"/>
  <c r="AP17" i="8"/>
  <c r="AC17" i="8"/>
  <c r="AQ15" i="8"/>
  <c r="AC16" i="8"/>
  <c r="AH20" i="8"/>
  <c r="AQ39" i="8"/>
  <c r="AC39" i="8"/>
  <c r="AQ27" i="8"/>
  <c r="AQ29" i="8"/>
  <c r="AC30" i="8"/>
  <c r="AC29" i="8"/>
  <c r="AF32" i="8"/>
  <c r="AN32" i="8"/>
  <c r="AC15" i="8"/>
  <c r="AQ17" i="8"/>
  <c r="AQ18" i="8"/>
  <c r="AQ16" i="8"/>
  <c r="AC20" i="8"/>
  <c r="AC18" i="8"/>
  <c r="AJ20" i="8"/>
  <c r="AP41" i="8"/>
  <c r="AC44" i="8"/>
  <c r="AQ41" i="8"/>
  <c r="AP40" i="8"/>
  <c r="AQ40" i="8"/>
  <c r="AL44" i="8"/>
  <c r="AP29" i="8"/>
  <c r="AP30" i="8"/>
  <c r="AP28" i="8"/>
  <c r="AQ30" i="8"/>
  <c r="AQ28" i="8"/>
  <c r="AH32" i="8"/>
  <c r="AC32" i="8"/>
  <c r="N17" i="4"/>
  <c r="AP27" i="4"/>
  <c r="N29" i="4"/>
  <c r="AP39" i="4"/>
  <c r="N41" i="4"/>
  <c r="N16" i="4"/>
  <c r="N28" i="4"/>
  <c r="N40" i="4"/>
  <c r="N20" i="4"/>
  <c r="N32" i="4"/>
  <c r="N44" i="4"/>
  <c r="AP15" i="4"/>
  <c r="AP15" i="15"/>
  <c r="AP27" i="15"/>
  <c r="N16" i="15"/>
  <c r="N28" i="15"/>
  <c r="N40" i="15"/>
  <c r="AP42" i="15"/>
  <c r="AP39" i="15"/>
  <c r="AF44" i="15"/>
  <c r="N20" i="15"/>
  <c r="N32" i="15"/>
  <c r="AP27" i="14"/>
  <c r="AQ40" i="14"/>
  <c r="N16" i="14"/>
  <c r="N28" i="14"/>
  <c r="AP42" i="14"/>
  <c r="AP39" i="14"/>
  <c r="N15" i="14"/>
  <c r="AF32" i="14"/>
  <c r="AF44" i="14"/>
  <c r="N20" i="14"/>
  <c r="AP15" i="11"/>
  <c r="AP39" i="11"/>
  <c r="AQ40" i="11"/>
  <c r="N16" i="11"/>
  <c r="N28" i="11"/>
  <c r="AP42" i="11"/>
  <c r="N27" i="11"/>
  <c r="AF44" i="11"/>
  <c r="N20" i="11"/>
  <c r="N32" i="11"/>
  <c r="N16" i="10"/>
  <c r="N28" i="10"/>
  <c r="N40" i="10"/>
  <c r="AP42" i="10"/>
  <c r="AP15" i="10"/>
  <c r="AP27" i="10"/>
  <c r="AP39" i="10"/>
  <c r="AF44" i="10"/>
  <c r="N20" i="10"/>
  <c r="N32" i="10"/>
  <c r="AP15" i="6"/>
  <c r="AP27" i="6"/>
  <c r="AQ40" i="6"/>
  <c r="N16" i="6"/>
  <c r="N28" i="6"/>
  <c r="AP30" i="6"/>
  <c r="AP42" i="6"/>
  <c r="AQ18" i="6"/>
  <c r="AF20" i="6"/>
  <c r="AF32" i="6"/>
  <c r="N39" i="6"/>
  <c r="AF44" i="6"/>
  <c r="AP15" i="12"/>
  <c r="AP39" i="12"/>
  <c r="AQ40" i="12"/>
  <c r="N16" i="12"/>
  <c r="AP18" i="12"/>
  <c r="N28" i="12"/>
  <c r="AF20" i="12"/>
  <c r="N27" i="12"/>
  <c r="AF32" i="12"/>
  <c r="AF44" i="12"/>
  <c r="AP30" i="12"/>
  <c r="AP42" i="12"/>
  <c r="AQ17" i="9"/>
  <c r="AH20" i="9"/>
  <c r="AP28" i="9"/>
  <c r="AP15" i="9"/>
  <c r="AP27" i="9"/>
  <c r="N29" i="9"/>
  <c r="AR29" i="9" s="1"/>
  <c r="AP39" i="9"/>
  <c r="N41" i="9"/>
  <c r="N16" i="9"/>
  <c r="N40" i="9"/>
  <c r="N32" i="9"/>
  <c r="N44" i="9"/>
  <c r="AP27" i="8"/>
  <c r="AP39" i="8"/>
  <c r="N28" i="8"/>
  <c r="N40" i="8"/>
  <c r="AP42" i="8"/>
  <c r="AP15" i="8"/>
  <c r="AF44" i="8"/>
  <c r="N20" i="8"/>
  <c r="N32" i="8"/>
  <c r="AP15" i="7"/>
  <c r="AQ18" i="7"/>
  <c r="AP17" i="7"/>
  <c r="AQ17" i="7"/>
  <c r="N44" i="7"/>
  <c r="N32" i="7"/>
  <c r="AP16" i="7"/>
  <c r="AC17" i="7"/>
  <c r="AC20" i="7"/>
  <c r="AP18" i="7"/>
  <c r="AC44" i="7"/>
  <c r="AC39" i="7"/>
  <c r="AC40" i="7"/>
  <c r="AC42" i="7"/>
  <c r="AC27" i="7"/>
  <c r="AC28" i="7"/>
  <c r="AR16" i="10" l="1"/>
  <c r="AR20" i="9"/>
  <c r="AR42" i="4"/>
  <c r="AR16" i="12"/>
  <c r="AR40" i="8"/>
  <c r="AR41" i="4"/>
  <c r="AR40" i="6"/>
  <c r="AR40" i="11"/>
  <c r="AR39" i="6"/>
  <c r="AR39" i="4"/>
  <c r="AR41" i="14"/>
  <c r="AR16" i="14"/>
  <c r="AR28" i="11"/>
  <c r="AR15" i="11"/>
  <c r="AR40" i="10"/>
  <c r="AR41" i="10"/>
  <c r="AR42" i="10"/>
  <c r="AR42" i="8"/>
  <c r="AR16" i="9"/>
  <c r="AR44" i="11"/>
  <c r="AR41" i="11"/>
  <c r="AR16" i="11"/>
  <c r="AR28" i="10"/>
  <c r="AR18" i="9"/>
  <c r="AR32" i="15"/>
  <c r="AR39" i="11"/>
  <c r="AR30" i="11"/>
  <c r="AR29" i="11"/>
  <c r="AR32" i="11"/>
  <c r="AR17" i="11"/>
  <c r="AR15" i="10"/>
  <c r="AR29" i="4"/>
  <c r="AR15" i="4"/>
  <c r="AR40" i="4"/>
  <c r="AR28" i="4"/>
  <c r="AR16" i="4"/>
  <c r="AR28" i="15"/>
  <c r="AR28" i="14"/>
  <c r="AR30" i="14"/>
  <c r="AR20" i="14"/>
  <c r="AR27" i="11"/>
  <c r="AR20" i="11"/>
  <c r="AR29" i="10"/>
  <c r="AR27" i="10"/>
  <c r="AR17" i="10"/>
  <c r="AR16" i="6"/>
  <c r="AR41" i="12"/>
  <c r="AR39" i="12"/>
  <c r="AR29" i="12"/>
  <c r="AR15" i="12"/>
  <c r="AR42" i="9"/>
  <c r="AR15" i="9"/>
  <c r="AR32" i="7"/>
  <c r="AR39" i="14"/>
  <c r="AR29" i="6"/>
  <c r="AR17" i="6"/>
  <c r="AR44" i="4"/>
  <c r="AR32" i="4"/>
  <c r="AR39" i="15"/>
  <c r="AR27" i="15"/>
  <c r="AR16" i="15"/>
  <c r="AR15" i="15"/>
  <c r="AR40" i="14"/>
  <c r="AR29" i="14"/>
  <c r="AR18" i="14"/>
  <c r="AR15" i="14"/>
  <c r="AR42" i="11"/>
  <c r="AR28" i="6"/>
  <c r="AR18" i="6"/>
  <c r="AR40" i="12"/>
  <c r="AR28" i="12"/>
  <c r="AR17" i="12"/>
  <c r="AR41" i="9"/>
  <c r="AR39" i="9"/>
  <c r="AR17" i="9"/>
  <c r="AR27" i="8"/>
  <c r="AR20" i="15"/>
  <c r="AR32" i="10"/>
  <c r="AR42" i="6"/>
  <c r="AR30" i="6"/>
  <c r="AR32" i="12"/>
  <c r="AR30" i="12"/>
  <c r="AR27" i="9"/>
  <c r="AR28" i="9"/>
  <c r="AR41" i="8"/>
  <c r="AR18" i="8"/>
  <c r="AR32" i="14"/>
  <c r="AR42" i="12"/>
  <c r="AR15" i="8"/>
  <c r="AR20" i="7"/>
  <c r="AR32" i="6"/>
  <c r="AR15" i="6"/>
  <c r="AR20" i="4"/>
  <c r="AR17" i="4"/>
  <c r="AR18" i="4"/>
  <c r="AR44" i="15"/>
  <c r="AR29" i="15"/>
  <c r="AR18" i="15"/>
  <c r="AR17" i="14"/>
  <c r="AR18" i="11"/>
  <c r="AR30" i="10"/>
  <c r="AR18" i="10"/>
  <c r="AR27" i="6"/>
  <c r="AR27" i="12"/>
  <c r="AR32" i="9"/>
  <c r="AR28" i="8"/>
  <c r="AR17" i="8"/>
  <c r="AR44" i="7"/>
  <c r="AR30" i="4"/>
  <c r="AR41" i="15"/>
  <c r="AR42" i="15"/>
  <c r="AR30" i="15"/>
  <c r="AR17" i="15"/>
  <c r="AR42" i="14"/>
  <c r="AR27" i="14"/>
  <c r="AR44" i="14"/>
  <c r="AR44" i="10"/>
  <c r="AR41" i="6"/>
  <c r="AR20" i="6"/>
  <c r="AR20" i="12"/>
  <c r="AR18" i="12"/>
  <c r="AR44" i="8"/>
  <c r="AR39" i="8"/>
  <c r="AR29" i="8"/>
  <c r="AR30" i="8"/>
  <c r="AR42" i="7"/>
  <c r="AR27" i="7"/>
  <c r="AR28" i="7"/>
  <c r="AR39" i="7"/>
  <c r="AR40" i="7"/>
  <c r="AR27" i="4"/>
  <c r="AR40" i="15"/>
  <c r="AR44" i="6"/>
  <c r="AR44" i="12"/>
  <c r="AR17" i="7"/>
  <c r="AR20" i="10"/>
  <c r="AR40" i="9"/>
  <c r="AR44" i="9"/>
  <c r="AR16" i="8"/>
  <c r="AR20" i="8"/>
  <c r="AR32" i="8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<sst xmlns="http://schemas.openxmlformats.org/spreadsheetml/2006/main" count="3300" uniqueCount="40">
  <si>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</si>
  <si>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</si>
  <si>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</si>
  <si>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</si>
  <si>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</si>
  <si>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</si>
  <si>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</si>
  <si>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</si>
  <si>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</si>
  <si>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</si>
  <si>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</si>
  <si>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</si>
  <si>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</si>
  <si>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</si>
  <si>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</si>
  <si>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</si>
  <si>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</si>
  <si>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</si>
  <si>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</si>
  <si>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</si>
  <si>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</si>
  <si>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</si>
  <si>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</si>
  <si>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</si>
  <si>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</si>
  <si>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</si>
  <si>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</si>
  <si>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</si>
  <si>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</si>
  <si>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</si>
  <si>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</si>
  <si>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</si>
  <si>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</si>
  <si>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</si>
  <si>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</si>
  <si>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</si>
  <si>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</si>
  <si>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</si>
  <si>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</si>
  <si>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2014 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</si>
</sst>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29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7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5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4" borderId="26" xfId="3" applyNumberFormat="1" applyFont="1" applyFill="1" applyBorder="1" applyAlignment="1">
      <alignment horizontal="center" vertical="center"/>
    </xf>
    <xf numFmtId="3" fontId="8" fillId="0" borderId="27" xfId="3" applyNumberFormat="1" applyFont="1" applyFill="1" applyBorder="1" applyAlignment="1">
      <alignment horizontal="center" vertical="center"/>
    </xf>
    <xf numFmtId="3" fontId="7" fillId="3" borderId="26" xfId="2" applyNumberFormat="1" applyFont="1" applyFill="1" applyBorder="1" applyAlignment="1">
      <alignment horizontal="center" vertical="center"/>
    </xf>
    <xf numFmtId="3" fontId="7" fillId="3" borderId="28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24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</cellXfs>
  <cellStyles count="29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12839800</v>
      </c>
      <c r="C15" s="2"/>
      <c r="D15" s="2">
        <v>11618880</v>
      </c>
      <c r="E15" s="2"/>
      <c r="F15" s="2">
        <v>5135060</v>
      </c>
      <c r="G15" s="2"/>
      <c r="H15" s="2">
        <v>10302567.000000002</v>
      </c>
      <c r="I15" s="2"/>
      <c r="J15" s="2">
        <v>0</v>
      </c>
      <c r="K15" s="2"/>
      <c r="L15" s="1">
        <f>B15+D15+F15+H15+J15</f>
        <v>39896307</v>
      </c>
      <c r="M15" s="13">
        <f>C15+E15+G15+I15+K15</f>
        <v>0</v>
      </c>
      <c r="N15" s="14">
        <f>L15+M15</f>
        <v>39896307</v>
      </c>
      <c r="P15" s="3" t="s">
        <v>12</v>
      </c>
      <c r="Q15" s="2">
        <v>2742</v>
      </c>
      <c r="R15" s="2">
        <v>0</v>
      </c>
      <c r="S15" s="2">
        <v>1429</v>
      </c>
      <c r="T15" s="2">
        <v>0</v>
      </c>
      <c r="U15" s="2">
        <v>889</v>
      </c>
      <c r="V15" s="2">
        <v>0</v>
      </c>
      <c r="W15" s="2">
        <v>3389</v>
      </c>
      <c r="X15" s="2">
        <v>0</v>
      </c>
      <c r="Y15" s="2">
        <v>358</v>
      </c>
      <c r="Z15" s="2">
        <v>0</v>
      </c>
      <c r="AA15" s="1">
        <f>Q15+S15+U15+W15+Y15</f>
        <v>8807</v>
      </c>
      <c r="AB15" s="13">
        <f>R15+T15+V15+X15+Z15</f>
        <v>0</v>
      </c>
      <c r="AC15" s="14">
        <f>AA15+AB15</f>
        <v>8807</v>
      </c>
      <c r="AE15" s="3" t="s">
        <v>12</v>
      </c>
      <c r="AF15" s="2">
        <f>IFERROR(B15/Q15, "N.A.")</f>
        <v>4682.6404084609776</v>
      </c>
      <c r="AG15" s="2" t="str">
        <f t="shared" ref="AG15:AP19" si="0">IFERROR(C15/R15, "N.A.")</f>
        <v>N.A.</v>
      </c>
      <c r="AH15" s="2">
        <f t="shared" si="0"/>
        <v>8130.7767669699087</v>
      </c>
      <c r="AI15" s="2" t="str">
        <f t="shared" si="0"/>
        <v>N.A.</v>
      </c>
      <c r="AJ15" s="2">
        <f t="shared" si="0"/>
        <v>5776.2204724409448</v>
      </c>
      <c r="AK15" s="2" t="str">
        <f t="shared" si="0"/>
        <v>N.A.</v>
      </c>
      <c r="AL15" s="2">
        <f t="shared" si="0"/>
        <v>3040.0020655060493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4530.0677869876235</v>
      </c>
      <c r="AQ15" s="13" t="str">
        <f t="shared" ref="AQ15" si="1">IFERROR(M15/AB15, "N.A.")</f>
        <v>N.A.</v>
      </c>
      <c r="AR15" s="14">
        <f t="shared" ref="AR15" si="2">IFERROR(N15/AC15, "N.A.")</f>
        <v>4530.0677869876235</v>
      </c>
    </row>
    <row r="16" spans="1:44" ht="15" customHeight="1" thickBot="1" x14ac:dyDescent="0.3">
      <c r="A16" s="3" t="s">
        <v>13</v>
      </c>
      <c r="B16" s="2">
        <v>5668420.0000000009</v>
      </c>
      <c r="C16" s="2">
        <v>346000</v>
      </c>
      <c r="D16" s="2"/>
      <c r="E16" s="2"/>
      <c r="F16" s="2"/>
      <c r="G16" s="2"/>
      <c r="H16" s="2"/>
      <c r="I16" s="2"/>
      <c r="J16" s="2"/>
      <c r="K16" s="2"/>
      <c r="L16" s="1">
        <f t="shared" ref="L16:L18" si="3">B16+D16+F16+H16+J16</f>
        <v>5668420.0000000009</v>
      </c>
      <c r="M16" s="13">
        <f t="shared" ref="M16:M18" si="4">C16+E16+G16+I16+K16</f>
        <v>346000</v>
      </c>
      <c r="N16" s="14">
        <f t="shared" ref="N16:N18" si="5">L16+M16</f>
        <v>6014420.0000000009</v>
      </c>
      <c r="P16" s="3" t="s">
        <v>13</v>
      </c>
      <c r="Q16" s="2">
        <v>1457</v>
      </c>
      <c r="R16" s="2">
        <v>173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A18" si="6">Q16+S16+U16+W16+Y16</f>
        <v>1457</v>
      </c>
      <c r="AB16" s="13">
        <f t="shared" ref="AB16:AB18" si="7">R16+T16+V16+X16+Z16</f>
        <v>173</v>
      </c>
      <c r="AC16" s="14">
        <f t="shared" ref="AC16:AC18" si="8">AA16+AB16</f>
        <v>1630</v>
      </c>
      <c r="AE16" s="3" t="s">
        <v>13</v>
      </c>
      <c r="AF16" s="2">
        <f t="shared" ref="AF16:AF19" si="9">IFERROR(B16/Q16, "N.A.")</f>
        <v>3890.4735758407692</v>
      </c>
      <c r="AG16" s="2">
        <f t="shared" si="0"/>
        <v>2000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ref="AP16:AP18" si="10">IFERROR(L16/AA16, "N.A.")</f>
        <v>3890.4735758407692</v>
      </c>
      <c r="AQ16" s="13">
        <f t="shared" ref="AQ16:AQ18" si="11">IFERROR(M16/AB16, "N.A.")</f>
        <v>2000</v>
      </c>
      <c r="AR16" s="14">
        <f t="shared" ref="AR16:AR18" si="12">IFERROR(N16/AC16, "N.A.")</f>
        <v>3689.8282208588962</v>
      </c>
    </row>
    <row r="17" spans="1:44" ht="15" customHeight="1" thickBot="1" x14ac:dyDescent="0.3">
      <c r="A17" s="3" t="s">
        <v>14</v>
      </c>
      <c r="B17" s="2">
        <v>35492857</v>
      </c>
      <c r="C17" s="2">
        <v>160563669.00000012</v>
      </c>
      <c r="D17" s="2">
        <v>11937950</v>
      </c>
      <c r="E17" s="2">
        <v>3450720.0000000005</v>
      </c>
      <c r="F17" s="2"/>
      <c r="G17" s="2">
        <v>6489680.0000000009</v>
      </c>
      <c r="H17" s="2"/>
      <c r="I17" s="2">
        <v>6776300</v>
      </c>
      <c r="J17" s="2">
        <v>0</v>
      </c>
      <c r="K17" s="2"/>
      <c r="L17" s="1">
        <f t="shared" si="3"/>
        <v>47430807</v>
      </c>
      <c r="M17" s="13">
        <f t="shared" si="4"/>
        <v>177280369.00000012</v>
      </c>
      <c r="N17" s="14">
        <f t="shared" si="5"/>
        <v>224711176.00000012</v>
      </c>
      <c r="P17" s="3" t="s">
        <v>14</v>
      </c>
      <c r="Q17" s="2">
        <v>8628</v>
      </c>
      <c r="R17" s="2">
        <v>31237</v>
      </c>
      <c r="S17" s="2">
        <v>2045</v>
      </c>
      <c r="T17" s="2">
        <v>415</v>
      </c>
      <c r="U17" s="2">
        <v>0</v>
      </c>
      <c r="V17" s="2">
        <v>1426</v>
      </c>
      <c r="W17" s="2">
        <v>0</v>
      </c>
      <c r="X17" s="2">
        <v>1372</v>
      </c>
      <c r="Y17" s="2">
        <v>1390</v>
      </c>
      <c r="Z17" s="2">
        <v>0</v>
      </c>
      <c r="AA17" s="1">
        <f t="shared" si="6"/>
        <v>12063</v>
      </c>
      <c r="AB17" s="13">
        <f t="shared" si="7"/>
        <v>34450</v>
      </c>
      <c r="AC17" s="14">
        <f t="shared" si="8"/>
        <v>46513</v>
      </c>
      <c r="AE17" s="3" t="s">
        <v>14</v>
      </c>
      <c r="AF17" s="2">
        <f t="shared" si="9"/>
        <v>4113.6830088085308</v>
      </c>
      <c r="AG17" s="2">
        <f t="shared" si="0"/>
        <v>5140.1757210999813</v>
      </c>
      <c r="AH17" s="2">
        <f t="shared" si="0"/>
        <v>5837.6283618581911</v>
      </c>
      <c r="AI17" s="2">
        <f t="shared" si="0"/>
        <v>8314.9879518072303</v>
      </c>
      <c r="AJ17" s="2" t="str">
        <f t="shared" si="0"/>
        <v>N.A.</v>
      </c>
      <c r="AK17" s="2">
        <f t="shared" si="0"/>
        <v>4550.9677419354848</v>
      </c>
      <c r="AL17" s="2" t="str">
        <f t="shared" si="0"/>
        <v>N.A.</v>
      </c>
      <c r="AM17" s="2">
        <f t="shared" si="0"/>
        <v>4938.9941690962096</v>
      </c>
      <c r="AN17" s="2">
        <f t="shared" si="0"/>
        <v>0</v>
      </c>
      <c r="AO17" s="2" t="str">
        <f t="shared" si="0"/>
        <v>N.A.</v>
      </c>
      <c r="AP17" s="15">
        <f t="shared" si="10"/>
        <v>3931.9246456105448</v>
      </c>
      <c r="AQ17" s="13">
        <f t="shared" si="11"/>
        <v>5146.0194194484793</v>
      </c>
      <c r="AR17" s="14">
        <f t="shared" si="12"/>
        <v>4831.1477651409305</v>
      </c>
    </row>
    <row r="18" spans="1:44" ht="15" customHeight="1" thickBot="1" x14ac:dyDescent="0.3">
      <c r="A18" s="3" t="s">
        <v>15</v>
      </c>
      <c r="B18" s="2"/>
      <c r="C18" s="2"/>
      <c r="D18" s="2">
        <v>1090050</v>
      </c>
      <c r="E18" s="2"/>
      <c r="F18" s="2"/>
      <c r="G18" s="2">
        <v>0</v>
      </c>
      <c r="H18" s="2">
        <v>4005450</v>
      </c>
      <c r="I18" s="2"/>
      <c r="J18" s="2"/>
      <c r="K18" s="2"/>
      <c r="L18" s="1">
        <f t="shared" si="3"/>
        <v>5095500</v>
      </c>
      <c r="M18" s="13">
        <f t="shared" si="4"/>
        <v>0</v>
      </c>
      <c r="N18" s="14">
        <f t="shared" si="5"/>
        <v>5095500</v>
      </c>
      <c r="P18" s="3" t="s">
        <v>15</v>
      </c>
      <c r="Q18" s="2">
        <v>0</v>
      </c>
      <c r="R18" s="2">
        <v>0</v>
      </c>
      <c r="S18" s="2">
        <v>334</v>
      </c>
      <c r="T18" s="2">
        <v>0</v>
      </c>
      <c r="U18" s="2">
        <v>0</v>
      </c>
      <c r="V18" s="2">
        <v>182</v>
      </c>
      <c r="W18" s="2">
        <v>621</v>
      </c>
      <c r="X18" s="2">
        <v>0</v>
      </c>
      <c r="Y18" s="2">
        <v>0</v>
      </c>
      <c r="Z18" s="2">
        <v>0</v>
      </c>
      <c r="AA18" s="1">
        <f t="shared" si="6"/>
        <v>955</v>
      </c>
      <c r="AB18" s="13">
        <f t="shared" si="7"/>
        <v>182</v>
      </c>
      <c r="AC18" s="17">
        <f t="shared" si="8"/>
        <v>1137</v>
      </c>
      <c r="AE18" s="3" t="s">
        <v>15</v>
      </c>
      <c r="AF18" s="2" t="str">
        <f t="shared" si="9"/>
        <v>N.A.</v>
      </c>
      <c r="AG18" s="2" t="str">
        <f t="shared" si="0"/>
        <v>N.A.</v>
      </c>
      <c r="AH18" s="2">
        <f t="shared" si="0"/>
        <v>3263.622754491018</v>
      </c>
      <c r="AI18" s="2" t="str">
        <f t="shared" si="0"/>
        <v>N.A.</v>
      </c>
      <c r="AJ18" s="2" t="str">
        <f t="shared" si="0"/>
        <v>N.A.</v>
      </c>
      <c r="AK18" s="2">
        <f t="shared" si="0"/>
        <v>0</v>
      </c>
      <c r="AL18" s="2">
        <f t="shared" si="0"/>
        <v>6450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10"/>
        <v>5335.6020942408377</v>
      </c>
      <c r="AQ18" s="13">
        <f t="shared" si="11"/>
        <v>0</v>
      </c>
      <c r="AR18" s="14">
        <f t="shared" si="12"/>
        <v>4481.5303430079157</v>
      </c>
    </row>
    <row r="19" spans="1:44" ht="15" customHeight="1" thickBot="1" x14ac:dyDescent="0.3">
      <c r="A19" s="4" t="s">
        <v>16</v>
      </c>
      <c r="B19" s="2">
        <v>54001077.000000015</v>
      </c>
      <c r="C19" s="2">
        <v>160909669.00000003</v>
      </c>
      <c r="D19" s="2">
        <v>24646880</v>
      </c>
      <c r="E19" s="2">
        <v>3450720.0000000005</v>
      </c>
      <c r="F19" s="2">
        <v>5135060</v>
      </c>
      <c r="G19" s="2">
        <v>6489680.0000000009</v>
      </c>
      <c r="H19" s="2">
        <v>14308016.999999998</v>
      </c>
      <c r="I19" s="2">
        <v>6776300</v>
      </c>
      <c r="J19" s="2">
        <v>0</v>
      </c>
      <c r="K19" s="2"/>
      <c r="L19" s="1">
        <f t="shared" ref="L19" si="13">B19+D19+F19+H19+J19</f>
        <v>98091034.000000015</v>
      </c>
      <c r="M19" s="13">
        <f t="shared" ref="M19" si="14">C19+E19+G19+I19+K19</f>
        <v>177626369.00000003</v>
      </c>
      <c r="N19" s="17">
        <f t="shared" ref="N19" si="15">L19+M19</f>
        <v>275717403.00000006</v>
      </c>
      <c r="P19" s="4" t="s">
        <v>16</v>
      </c>
      <c r="Q19" s="2">
        <v>12827</v>
      </c>
      <c r="R19" s="2">
        <v>31410</v>
      </c>
      <c r="S19" s="2">
        <v>3808</v>
      </c>
      <c r="T19" s="2">
        <v>415</v>
      </c>
      <c r="U19" s="2">
        <v>889</v>
      </c>
      <c r="V19" s="2">
        <v>1608</v>
      </c>
      <c r="W19" s="2">
        <v>4010</v>
      </c>
      <c r="X19" s="2">
        <v>1372</v>
      </c>
      <c r="Y19" s="2">
        <v>1748</v>
      </c>
      <c r="Z19" s="2">
        <v>0</v>
      </c>
      <c r="AA19" s="1">
        <f t="shared" ref="AA19" si="16">Q19+S19+U19+W19+Y19</f>
        <v>23282</v>
      </c>
      <c r="AB19" s="13">
        <f t="shared" ref="AB19" si="17">R19+T19+V19+X19+Z19</f>
        <v>34805</v>
      </c>
      <c r="AC19" s="14">
        <f t="shared" ref="AC19" si="18">AA19+AB19</f>
        <v>58087</v>
      </c>
      <c r="AE19" s="4" t="s">
        <v>16</v>
      </c>
      <c r="AF19" s="2">
        <f t="shared" si="9"/>
        <v>4209.9537693926886</v>
      </c>
      <c r="AG19" s="2">
        <f t="shared" si="0"/>
        <v>5122.8802610633566</v>
      </c>
      <c r="AH19" s="2">
        <f t="shared" si="0"/>
        <v>6472.3949579831933</v>
      </c>
      <c r="AI19" s="2">
        <f t="shared" si="0"/>
        <v>8314.9879518072303</v>
      </c>
      <c r="AJ19" s="2">
        <f t="shared" si="0"/>
        <v>5776.2204724409448</v>
      </c>
      <c r="AK19" s="2">
        <f t="shared" si="0"/>
        <v>4035.8706467661696</v>
      </c>
      <c r="AL19" s="2">
        <f t="shared" si="0"/>
        <v>3568.0840399002491</v>
      </c>
      <c r="AM19" s="2">
        <f t="shared" si="0"/>
        <v>4938.9941690962096</v>
      </c>
      <c r="AN19" s="2">
        <f t="shared" si="0"/>
        <v>0</v>
      </c>
      <c r="AO19" s="2" t="str">
        <f t="shared" si="0"/>
        <v>N.A.</v>
      </c>
      <c r="AP19" s="15">
        <f t="shared" ref="AP19" si="19">IFERROR(L19/AA19, "N.A.")</f>
        <v>4213.1704320934632</v>
      </c>
      <c r="AQ19" s="13">
        <f t="shared" ref="AQ19" si="20">IFERROR(M19/AB19, "N.A.")</f>
        <v>5103.4727481683676</v>
      </c>
      <c r="AR19" s="14">
        <f t="shared" ref="AR19" si="21">IFERROR(N19/AC19, "N.A.")</f>
        <v>4746.6283850086947</v>
      </c>
    </row>
    <row r="20" spans="1:44" ht="15" customHeight="1" thickBot="1" x14ac:dyDescent="0.3">
      <c r="A20" s="5" t="s">
        <v>0</v>
      </c>
      <c r="B20" s="24">
        <f>B19+C19</f>
        <v>214910746.00000006</v>
      </c>
      <c r="C20" s="26"/>
      <c r="D20" s="24">
        <f>D19+E19</f>
        <v>28097600</v>
      </c>
      <c r="E20" s="26"/>
      <c r="F20" s="24">
        <f>F19+G19</f>
        <v>11624740</v>
      </c>
      <c r="G20" s="26"/>
      <c r="H20" s="24">
        <f>H19+I19</f>
        <v>21084317</v>
      </c>
      <c r="I20" s="26"/>
      <c r="J20" s="24">
        <f>J19+K19</f>
        <v>0</v>
      </c>
      <c r="K20" s="26"/>
      <c r="L20" s="24">
        <f>L19+M19</f>
        <v>275717403.00000006</v>
      </c>
      <c r="M20" s="25"/>
      <c r="N20" s="18">
        <f>B20+D20+F20+H20+J20</f>
        <v>275717403.00000006</v>
      </c>
      <c r="P20" s="5" t="s">
        <v>0</v>
      </c>
      <c r="Q20" s="24">
        <f>Q19+R19</f>
        <v>44237</v>
      </c>
      <c r="R20" s="26"/>
      <c r="S20" s="24">
        <f>S19+T19</f>
        <v>4223</v>
      </c>
      <c r="T20" s="26"/>
      <c r="U20" s="24">
        <f>U19+V19</f>
        <v>2497</v>
      </c>
      <c r="V20" s="26"/>
      <c r="W20" s="24">
        <f>W19+X19</f>
        <v>5382</v>
      </c>
      <c r="X20" s="26"/>
      <c r="Y20" s="24">
        <f>Y19+Z19</f>
        <v>1748</v>
      </c>
      <c r="Z20" s="26"/>
      <c r="AA20" s="24">
        <f>AA19+AB19</f>
        <v>58087</v>
      </c>
      <c r="AB20" s="26"/>
      <c r="AC20" s="19">
        <f>Q20+S20+U20+W20+Y20</f>
        <v>58087</v>
      </c>
      <c r="AE20" s="5" t="s">
        <v>0</v>
      </c>
      <c r="AF20" s="27">
        <f>IFERROR(B20/Q20,"N.A.")</f>
        <v>4858.1672807830564</v>
      </c>
      <c r="AG20" s="28"/>
      <c r="AH20" s="27">
        <f>IFERROR(D20/S20,"N.A.")</f>
        <v>6653.4690977977743</v>
      </c>
      <c r="AI20" s="28"/>
      <c r="AJ20" s="27">
        <f>IFERROR(F20/U20,"N.A.")</f>
        <v>4655.4825790949135</v>
      </c>
      <c r="AK20" s="28"/>
      <c r="AL20" s="27">
        <f>IFERROR(H20/W20,"N.A.")</f>
        <v>3917.5616871051652</v>
      </c>
      <c r="AM20" s="28"/>
      <c r="AN20" s="27">
        <f>IFERROR(J20/Y20,"N.A.")</f>
        <v>0</v>
      </c>
      <c r="AO20" s="28"/>
      <c r="AP20" s="27">
        <f>IFERROR(L20/AA20,"N.A.")</f>
        <v>4746.6283850086947</v>
      </c>
      <c r="AQ20" s="28"/>
      <c r="AR20" s="16">
        <f>IFERROR(N20/AC20, "N.A.")</f>
        <v>4746.6283850086947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11540340</v>
      </c>
      <c r="C27" s="2"/>
      <c r="D27" s="2">
        <v>11618880</v>
      </c>
      <c r="E27" s="2"/>
      <c r="F27" s="2">
        <v>5135060</v>
      </c>
      <c r="G27" s="2"/>
      <c r="H27" s="2">
        <v>7795180.0000000009</v>
      </c>
      <c r="I27" s="2"/>
      <c r="J27" s="2"/>
      <c r="K27" s="2"/>
      <c r="L27" s="1">
        <f>B27+D27+F27+H27+J27</f>
        <v>36089460</v>
      </c>
      <c r="M27" s="13">
        <f>C27+E27+G27+I27+K27</f>
        <v>0</v>
      </c>
      <c r="N27" s="14">
        <f>L27+M27</f>
        <v>36089460</v>
      </c>
      <c r="P27" s="3" t="s">
        <v>12</v>
      </c>
      <c r="Q27" s="2">
        <v>2197</v>
      </c>
      <c r="R27" s="2">
        <v>0</v>
      </c>
      <c r="S27" s="2">
        <v>1429</v>
      </c>
      <c r="T27" s="2">
        <v>0</v>
      </c>
      <c r="U27" s="2">
        <v>889</v>
      </c>
      <c r="V27" s="2">
        <v>0</v>
      </c>
      <c r="W27" s="2">
        <v>1665</v>
      </c>
      <c r="X27" s="2">
        <v>0</v>
      </c>
      <c r="Y27" s="2">
        <v>0</v>
      </c>
      <c r="Z27" s="2">
        <v>0</v>
      </c>
      <c r="AA27" s="1">
        <f>Q27+S27+U27+W27+Y27</f>
        <v>6180</v>
      </c>
      <c r="AB27" s="13">
        <f>R27+T27+V27+X27+Z27</f>
        <v>0</v>
      </c>
      <c r="AC27" s="14">
        <f>AA27+AB27</f>
        <v>6180</v>
      </c>
      <c r="AE27" s="3" t="s">
        <v>12</v>
      </c>
      <c r="AF27" s="2">
        <f>IFERROR(B27/Q27, "N.A.")</f>
        <v>5252.771961766045</v>
      </c>
      <c r="AG27" s="2" t="str">
        <f t="shared" ref="AG27:AG31" si="22">IFERROR(C27/R27, "N.A.")</f>
        <v>N.A.</v>
      </c>
      <c r="AH27" s="2">
        <f t="shared" ref="AH27:AH31" si="23">IFERROR(D27/S27, "N.A.")</f>
        <v>8130.7767669699087</v>
      </c>
      <c r="AI27" s="2" t="str">
        <f t="shared" ref="AI27:AI31" si="24">IFERROR(E27/T27, "N.A.")</f>
        <v>N.A.</v>
      </c>
      <c r="AJ27" s="2">
        <f t="shared" ref="AJ27:AJ31" si="25">IFERROR(F27/U27, "N.A.")</f>
        <v>5776.2204724409448</v>
      </c>
      <c r="AK27" s="2" t="str">
        <f t="shared" ref="AK27:AK31" si="26">IFERROR(G27/V27, "N.A.")</f>
        <v>N.A.</v>
      </c>
      <c r="AL27" s="2">
        <f t="shared" ref="AL27:AL31" si="27">IFERROR(H27/W27, "N.A.")</f>
        <v>4681.7897897897901</v>
      </c>
      <c r="AM27" s="2" t="str">
        <f t="shared" ref="AM27:AM31" si="28">IFERROR(I27/X27, "N.A.")</f>
        <v>N.A.</v>
      </c>
      <c r="AN27" s="2" t="str">
        <f t="shared" ref="AN27:AN31" si="29">IFERROR(J27/Y27, "N.A.")</f>
        <v>N.A.</v>
      </c>
      <c r="AO27" s="2" t="str">
        <f t="shared" ref="AO27:AO31" si="30">IFERROR(K27/Z27, "N.A.")</f>
        <v>N.A.</v>
      </c>
      <c r="AP27" s="15">
        <f t="shared" ref="AP27:AP30" si="31">IFERROR(L27/AA27, "N.A.")</f>
        <v>5839.7184466019417</v>
      </c>
      <c r="AQ27" s="13" t="str">
        <f t="shared" ref="AQ27:AQ30" si="32">IFERROR(M27/AB27, "N.A.")</f>
        <v>N.A.</v>
      </c>
      <c r="AR27" s="14">
        <f t="shared" ref="AR27:AR30" si="33">IFERROR(N27/AC27, "N.A.")</f>
        <v>5839.7184466019417</v>
      </c>
    </row>
    <row r="28" spans="1:44" ht="15" customHeight="1" thickBot="1" x14ac:dyDescent="0.3">
      <c r="A28" s="3" t="s">
        <v>13</v>
      </c>
      <c r="B28" s="2">
        <v>3698440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L30" si="34">B28+D28+F28+H28+J28</f>
        <v>3698440</v>
      </c>
      <c r="M28" s="13">
        <f t="shared" ref="M28:M30" si="35">C28+E28+G28+I28+K28</f>
        <v>0</v>
      </c>
      <c r="N28" s="14">
        <f t="shared" ref="N28:N30" si="36">L28+M28</f>
        <v>3698440</v>
      </c>
      <c r="P28" s="3" t="s">
        <v>13</v>
      </c>
      <c r="Q28" s="2">
        <v>735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37">Q28+S28+U28+W28+Y28</f>
        <v>735</v>
      </c>
      <c r="AB28" s="13">
        <f t="shared" ref="AB28:AB30" si="38">R28+T28+V28+X28+Z28</f>
        <v>0</v>
      </c>
      <c r="AC28" s="14">
        <f t="shared" ref="AC28:AC30" si="39">AA28+AB28</f>
        <v>735</v>
      </c>
      <c r="AE28" s="3" t="s">
        <v>13</v>
      </c>
      <c r="AF28" s="2">
        <f t="shared" ref="AF28:AF31" si="40">IFERROR(B28/Q28, "N.A.")</f>
        <v>5031.8911564625851</v>
      </c>
      <c r="AG28" s="2" t="str">
        <f t="shared" si="22"/>
        <v>N.A.</v>
      </c>
      <c r="AH28" s="2" t="str">
        <f t="shared" si="23"/>
        <v>N.A.</v>
      </c>
      <c r="AI28" s="2" t="str">
        <f t="shared" si="24"/>
        <v>N.A.</v>
      </c>
      <c r="AJ28" s="2" t="str">
        <f t="shared" si="25"/>
        <v>N.A.</v>
      </c>
      <c r="AK28" s="2" t="str">
        <f t="shared" si="26"/>
        <v>N.A.</v>
      </c>
      <c r="AL28" s="2" t="str">
        <f t="shared" si="27"/>
        <v>N.A.</v>
      </c>
      <c r="AM28" s="2" t="str">
        <f t="shared" si="28"/>
        <v>N.A.</v>
      </c>
      <c r="AN28" s="2" t="str">
        <f t="shared" si="29"/>
        <v>N.A.</v>
      </c>
      <c r="AO28" s="2" t="str">
        <f t="shared" si="30"/>
        <v>N.A.</v>
      </c>
      <c r="AP28" s="15">
        <f t="shared" si="31"/>
        <v>5031.8911564625851</v>
      </c>
      <c r="AQ28" s="13" t="str">
        <f t="shared" si="32"/>
        <v>N.A.</v>
      </c>
      <c r="AR28" s="14">
        <f t="shared" si="33"/>
        <v>5031.8911564625851</v>
      </c>
    </row>
    <row r="29" spans="1:44" ht="15" customHeight="1" thickBot="1" x14ac:dyDescent="0.3">
      <c r="A29" s="3" t="s">
        <v>14</v>
      </c>
      <c r="B29" s="2">
        <v>22937920</v>
      </c>
      <c r="C29" s="2">
        <v>99384733.999999955</v>
      </c>
      <c r="D29" s="2">
        <v>10345300</v>
      </c>
      <c r="E29" s="2"/>
      <c r="F29" s="2"/>
      <c r="G29" s="2">
        <v>3694250.0000000005</v>
      </c>
      <c r="H29" s="2"/>
      <c r="I29" s="2">
        <v>5929199.9999999991</v>
      </c>
      <c r="J29" s="2"/>
      <c r="K29" s="2"/>
      <c r="L29" s="1">
        <f t="shared" si="34"/>
        <v>33283220</v>
      </c>
      <c r="M29" s="13">
        <f t="shared" si="35"/>
        <v>109008183.99999996</v>
      </c>
      <c r="N29" s="14">
        <f t="shared" si="36"/>
        <v>142291403.99999994</v>
      </c>
      <c r="P29" s="3" t="s">
        <v>14</v>
      </c>
      <c r="Q29" s="2">
        <v>4541</v>
      </c>
      <c r="R29" s="2">
        <v>18701</v>
      </c>
      <c r="S29" s="2">
        <v>1490</v>
      </c>
      <c r="T29" s="2">
        <v>0</v>
      </c>
      <c r="U29" s="2">
        <v>0</v>
      </c>
      <c r="V29" s="2">
        <v>861</v>
      </c>
      <c r="W29" s="2">
        <v>0</v>
      </c>
      <c r="X29" s="2">
        <v>1175</v>
      </c>
      <c r="Y29" s="2">
        <v>0</v>
      </c>
      <c r="Z29" s="2">
        <v>0</v>
      </c>
      <c r="AA29" s="1">
        <f t="shared" si="37"/>
        <v>6031</v>
      </c>
      <c r="AB29" s="13">
        <f t="shared" si="38"/>
        <v>20737</v>
      </c>
      <c r="AC29" s="14">
        <f t="shared" si="39"/>
        <v>26768</v>
      </c>
      <c r="AE29" s="3" t="s">
        <v>14</v>
      </c>
      <c r="AF29" s="2">
        <f t="shared" si="40"/>
        <v>5051.2926668134769</v>
      </c>
      <c r="AG29" s="2">
        <f t="shared" si="22"/>
        <v>5314.4074648414498</v>
      </c>
      <c r="AH29" s="2">
        <f t="shared" si="23"/>
        <v>6943.1543624161077</v>
      </c>
      <c r="AI29" s="2" t="str">
        <f t="shared" si="24"/>
        <v>N.A.</v>
      </c>
      <c r="AJ29" s="2" t="str">
        <f t="shared" si="25"/>
        <v>N.A.</v>
      </c>
      <c r="AK29" s="2">
        <f t="shared" si="26"/>
        <v>4290.6504065040654</v>
      </c>
      <c r="AL29" s="2" t="str">
        <f t="shared" si="27"/>
        <v>N.A.</v>
      </c>
      <c r="AM29" s="2">
        <f t="shared" si="28"/>
        <v>5046.1276595744675</v>
      </c>
      <c r="AN29" s="2" t="str">
        <f t="shared" si="29"/>
        <v>N.A.</v>
      </c>
      <c r="AO29" s="2" t="str">
        <f t="shared" si="30"/>
        <v>N.A.</v>
      </c>
      <c r="AP29" s="15">
        <f t="shared" si="31"/>
        <v>5518.6901011440887</v>
      </c>
      <c r="AQ29" s="13">
        <f t="shared" si="32"/>
        <v>5256.6998119303635</v>
      </c>
      <c r="AR29" s="14">
        <f t="shared" si="33"/>
        <v>5315.7278840406434</v>
      </c>
    </row>
    <row r="30" spans="1:44" ht="15" customHeight="1" thickBot="1" x14ac:dyDescent="0.3">
      <c r="A30" s="3" t="s">
        <v>15</v>
      </c>
      <c r="B30" s="2"/>
      <c r="C30" s="2"/>
      <c r="D30" s="2">
        <v>1090050</v>
      </c>
      <c r="E30" s="2"/>
      <c r="F30" s="2"/>
      <c r="G30" s="2">
        <v>0</v>
      </c>
      <c r="H30" s="2">
        <v>4005450</v>
      </c>
      <c r="I30" s="2"/>
      <c r="J30" s="2"/>
      <c r="K30" s="2"/>
      <c r="L30" s="1">
        <f t="shared" si="34"/>
        <v>5095500</v>
      </c>
      <c r="M30" s="13">
        <f t="shared" si="35"/>
        <v>0</v>
      </c>
      <c r="N30" s="14">
        <f t="shared" si="36"/>
        <v>5095500</v>
      </c>
      <c r="P30" s="3" t="s">
        <v>15</v>
      </c>
      <c r="Q30" s="2">
        <v>0</v>
      </c>
      <c r="R30" s="2">
        <v>0</v>
      </c>
      <c r="S30" s="2">
        <v>334</v>
      </c>
      <c r="T30" s="2">
        <v>0</v>
      </c>
      <c r="U30" s="2">
        <v>0</v>
      </c>
      <c r="V30" s="2">
        <v>182</v>
      </c>
      <c r="W30" s="2">
        <v>621</v>
      </c>
      <c r="X30" s="2">
        <v>0</v>
      </c>
      <c r="Y30" s="2">
        <v>0</v>
      </c>
      <c r="Z30" s="2">
        <v>0</v>
      </c>
      <c r="AA30" s="1">
        <f t="shared" si="37"/>
        <v>955</v>
      </c>
      <c r="AB30" s="13">
        <f t="shared" si="38"/>
        <v>182</v>
      </c>
      <c r="AC30" s="17">
        <f t="shared" si="39"/>
        <v>1137</v>
      </c>
      <c r="AE30" s="3" t="s">
        <v>15</v>
      </c>
      <c r="AF30" s="2" t="str">
        <f t="shared" si="40"/>
        <v>N.A.</v>
      </c>
      <c r="AG30" s="2" t="str">
        <f t="shared" si="22"/>
        <v>N.A.</v>
      </c>
      <c r="AH30" s="2">
        <f t="shared" si="23"/>
        <v>3263.622754491018</v>
      </c>
      <c r="AI30" s="2" t="str">
        <f t="shared" si="24"/>
        <v>N.A.</v>
      </c>
      <c r="AJ30" s="2" t="str">
        <f t="shared" si="25"/>
        <v>N.A.</v>
      </c>
      <c r="AK30" s="2">
        <f t="shared" si="26"/>
        <v>0</v>
      </c>
      <c r="AL30" s="2">
        <f t="shared" si="27"/>
        <v>6450</v>
      </c>
      <c r="AM30" s="2" t="str">
        <f t="shared" si="28"/>
        <v>N.A.</v>
      </c>
      <c r="AN30" s="2" t="str">
        <f t="shared" si="29"/>
        <v>N.A.</v>
      </c>
      <c r="AO30" s="2" t="str">
        <f t="shared" si="30"/>
        <v>N.A.</v>
      </c>
      <c r="AP30" s="15">
        <f t="shared" si="31"/>
        <v>5335.6020942408377</v>
      </c>
      <c r="AQ30" s="13">
        <f t="shared" si="32"/>
        <v>0</v>
      </c>
      <c r="AR30" s="14">
        <f t="shared" si="33"/>
        <v>4481.5303430079157</v>
      </c>
    </row>
    <row r="31" spans="1:44" ht="15" customHeight="1" thickBot="1" x14ac:dyDescent="0.3">
      <c r="A31" s="4" t="s">
        <v>16</v>
      </c>
      <c r="B31" s="2">
        <v>38176699.999999993</v>
      </c>
      <c r="C31" s="2">
        <v>99384733.999999955</v>
      </c>
      <c r="D31" s="2">
        <v>23054230</v>
      </c>
      <c r="E31" s="2"/>
      <c r="F31" s="2">
        <v>5135060</v>
      </c>
      <c r="G31" s="2">
        <v>3694250</v>
      </c>
      <c r="H31" s="2">
        <v>11800630.000000002</v>
      </c>
      <c r="I31" s="2">
        <v>5929199.9999999991</v>
      </c>
      <c r="J31" s="2"/>
      <c r="K31" s="2"/>
      <c r="L31" s="1">
        <f t="shared" ref="L31" si="41">B31+D31+F31+H31+J31</f>
        <v>78166620</v>
      </c>
      <c r="M31" s="13">
        <f t="shared" ref="M31" si="42">C31+E31+G31+I31+K31</f>
        <v>109008183.99999996</v>
      </c>
      <c r="N31" s="17">
        <f t="shared" ref="N31" si="43">L31+M31</f>
        <v>187174803.99999994</v>
      </c>
      <c r="P31" s="4" t="s">
        <v>16</v>
      </c>
      <c r="Q31" s="2">
        <v>7473</v>
      </c>
      <c r="R31" s="2">
        <v>18701</v>
      </c>
      <c r="S31" s="2">
        <v>3253</v>
      </c>
      <c r="T31" s="2">
        <v>0</v>
      </c>
      <c r="U31" s="2">
        <v>889</v>
      </c>
      <c r="V31" s="2">
        <v>1043</v>
      </c>
      <c r="W31" s="2">
        <v>2286</v>
      </c>
      <c r="X31" s="2">
        <v>1175</v>
      </c>
      <c r="Y31" s="2">
        <v>0</v>
      </c>
      <c r="Z31" s="2">
        <v>0</v>
      </c>
      <c r="AA31" s="1">
        <f t="shared" ref="AA31" si="44">Q31+S31+U31+W31+Y31</f>
        <v>13901</v>
      </c>
      <c r="AB31" s="13">
        <f t="shared" ref="AB31" si="45">R31+T31+V31+X31+Z31</f>
        <v>20919</v>
      </c>
      <c r="AC31" s="14">
        <f t="shared" ref="AC31" si="46">AA31+AB31</f>
        <v>34820</v>
      </c>
      <c r="AE31" s="4" t="s">
        <v>16</v>
      </c>
      <c r="AF31" s="2">
        <f t="shared" si="40"/>
        <v>5108.6176903519327</v>
      </c>
      <c r="AG31" s="2">
        <f t="shared" si="22"/>
        <v>5314.4074648414498</v>
      </c>
      <c r="AH31" s="2">
        <f t="shared" si="23"/>
        <v>7087.0673224715647</v>
      </c>
      <c r="AI31" s="2" t="str">
        <f t="shared" si="24"/>
        <v>N.A.</v>
      </c>
      <c r="AJ31" s="2">
        <f t="shared" si="25"/>
        <v>5776.2204724409448</v>
      </c>
      <c r="AK31" s="2">
        <f t="shared" si="26"/>
        <v>3541.9463087248323</v>
      </c>
      <c r="AL31" s="2">
        <f t="shared" si="27"/>
        <v>5162.1303587051625</v>
      </c>
      <c r="AM31" s="2">
        <f t="shared" si="28"/>
        <v>5046.1276595744675</v>
      </c>
      <c r="AN31" s="2" t="str">
        <f t="shared" si="29"/>
        <v>N.A.</v>
      </c>
      <c r="AO31" s="2" t="str">
        <f t="shared" si="30"/>
        <v>N.A.</v>
      </c>
      <c r="AP31" s="15">
        <f t="shared" ref="AP31" si="47">IFERROR(L31/AA31, "N.A.")</f>
        <v>5623.093302640098</v>
      </c>
      <c r="AQ31" s="13">
        <f t="shared" ref="AQ31" si="48">IFERROR(M31/AB31, "N.A.")</f>
        <v>5210.9653425115903</v>
      </c>
      <c r="AR31" s="14">
        <f t="shared" ref="AR31" si="49">IFERROR(N31/AC31, "N.A.")</f>
        <v>5375.4969557725426</v>
      </c>
    </row>
    <row r="32" spans="1:44" ht="15" customHeight="1" thickBot="1" x14ac:dyDescent="0.3">
      <c r="A32" s="5" t="s">
        <v>0</v>
      </c>
      <c r="B32" s="24">
        <f>B31+C31</f>
        <v>137561433.99999994</v>
      </c>
      <c r="C32" s="26"/>
      <c r="D32" s="24">
        <f>D31+E31</f>
        <v>23054230</v>
      </c>
      <c r="E32" s="26"/>
      <c r="F32" s="24">
        <f>F31+G31</f>
        <v>8829310</v>
      </c>
      <c r="G32" s="26"/>
      <c r="H32" s="24">
        <f>H31+I31</f>
        <v>17729830</v>
      </c>
      <c r="I32" s="26"/>
      <c r="J32" s="24">
        <f>J31+K31</f>
        <v>0</v>
      </c>
      <c r="K32" s="26"/>
      <c r="L32" s="24">
        <f>L31+M31</f>
        <v>187174803.99999994</v>
      </c>
      <c r="M32" s="25"/>
      <c r="N32" s="18">
        <f>B32+D32+F32+H32+J32</f>
        <v>187174803.99999994</v>
      </c>
      <c r="P32" s="5" t="s">
        <v>0</v>
      </c>
      <c r="Q32" s="24">
        <f>Q31+R31</f>
        <v>26174</v>
      </c>
      <c r="R32" s="26"/>
      <c r="S32" s="24">
        <f>S31+T31</f>
        <v>3253</v>
      </c>
      <c r="T32" s="26"/>
      <c r="U32" s="24">
        <f>U31+V31</f>
        <v>1932</v>
      </c>
      <c r="V32" s="26"/>
      <c r="W32" s="24">
        <f>W31+X31</f>
        <v>3461</v>
      </c>
      <c r="X32" s="26"/>
      <c r="Y32" s="24">
        <f>Y31+Z31</f>
        <v>0</v>
      </c>
      <c r="Z32" s="26"/>
      <c r="AA32" s="24">
        <f>AA31+AB31</f>
        <v>34820</v>
      </c>
      <c r="AB32" s="26"/>
      <c r="AC32" s="19">
        <f>Q32+S32+U32+W32+Y32</f>
        <v>34820</v>
      </c>
      <c r="AE32" s="5" t="s">
        <v>0</v>
      </c>
      <c r="AF32" s="27">
        <f>IFERROR(B32/Q32,"N.A.")</f>
        <v>5255.6519446779221</v>
      </c>
      <c r="AG32" s="28"/>
      <c r="AH32" s="27">
        <f>IFERROR(D32/S32,"N.A.")</f>
        <v>7087.0673224715647</v>
      </c>
      <c r="AI32" s="28"/>
      <c r="AJ32" s="27">
        <f>IFERROR(F32/U32,"N.A.")</f>
        <v>4570.036231884058</v>
      </c>
      <c r="AK32" s="28"/>
      <c r="AL32" s="27">
        <f>IFERROR(H32/W32,"N.A.")</f>
        <v>5122.7477607627852</v>
      </c>
      <c r="AM32" s="28"/>
      <c r="AN32" s="27" t="str">
        <f>IFERROR(J32/Y32,"N.A.")</f>
        <v>N.A.</v>
      </c>
      <c r="AO32" s="28"/>
      <c r="AP32" s="27">
        <f>IFERROR(L32/AA32,"N.A.")</f>
        <v>5375.4969557725426</v>
      </c>
      <c r="AQ32" s="28"/>
      <c r="AR32" s="16">
        <f>IFERROR(N32/AC32, "N.A.")</f>
        <v>5375.4969557725426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1299460</v>
      </c>
      <c r="C39" s="2"/>
      <c r="D39" s="2"/>
      <c r="E39" s="2"/>
      <c r="F39" s="2"/>
      <c r="G39" s="2"/>
      <c r="H39" s="2">
        <v>2507387</v>
      </c>
      <c r="I39" s="2"/>
      <c r="J39" s="2">
        <v>0</v>
      </c>
      <c r="K39" s="2"/>
      <c r="L39" s="1">
        <f>B39+D39+F39+H39+J39</f>
        <v>3806847</v>
      </c>
      <c r="M39" s="13">
        <f>C39+E39+G39+I39+K39</f>
        <v>0</v>
      </c>
      <c r="N39" s="14">
        <f>L39+M39</f>
        <v>3806847</v>
      </c>
      <c r="P39" s="3" t="s">
        <v>12</v>
      </c>
      <c r="Q39" s="2">
        <v>545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1724</v>
      </c>
      <c r="X39" s="2">
        <v>0</v>
      </c>
      <c r="Y39" s="2">
        <v>358</v>
      </c>
      <c r="Z39" s="2">
        <v>0</v>
      </c>
      <c r="AA39" s="1">
        <f>Q39+S39+U39+W39+Y39</f>
        <v>2627</v>
      </c>
      <c r="AB39" s="13">
        <f>R39+T39+V39+X39+Z39</f>
        <v>0</v>
      </c>
      <c r="AC39" s="14">
        <f>AA39+AB39</f>
        <v>2627</v>
      </c>
      <c r="AE39" s="3" t="s">
        <v>12</v>
      </c>
      <c r="AF39" s="2">
        <f>IFERROR(B39/Q39, "N.A.")</f>
        <v>2384.330275229358</v>
      </c>
      <c r="AG39" s="2" t="str">
        <f t="shared" ref="AG39:AG43" si="50">IFERROR(C39/R39, "N.A.")</f>
        <v>N.A.</v>
      </c>
      <c r="AH39" s="2" t="str">
        <f t="shared" ref="AH39:AH43" si="51">IFERROR(D39/S39, "N.A.")</f>
        <v>N.A.</v>
      </c>
      <c r="AI39" s="2" t="str">
        <f t="shared" ref="AI39:AI43" si="52">IFERROR(E39/T39, "N.A.")</f>
        <v>N.A.</v>
      </c>
      <c r="AJ39" s="2" t="str">
        <f t="shared" ref="AJ39:AJ43" si="53">IFERROR(F39/U39, "N.A.")</f>
        <v>N.A.</v>
      </c>
      <c r="AK39" s="2" t="str">
        <f t="shared" ref="AK39:AK43" si="54">IFERROR(G39/V39, "N.A.")</f>
        <v>N.A.</v>
      </c>
      <c r="AL39" s="2">
        <f t="shared" ref="AL39:AL43" si="55">IFERROR(H39/W39, "N.A.")</f>
        <v>1454.4008120649653</v>
      </c>
      <c r="AM39" s="2" t="str">
        <f t="shared" ref="AM39:AM43" si="56">IFERROR(I39/X39, "N.A.")</f>
        <v>N.A.</v>
      </c>
      <c r="AN39" s="2">
        <f t="shared" ref="AN39:AN43" si="57">IFERROR(J39/Y39, "N.A.")</f>
        <v>0</v>
      </c>
      <c r="AO39" s="2" t="str">
        <f t="shared" ref="AO39:AO43" si="58">IFERROR(K39/Z39, "N.A.")</f>
        <v>N.A.</v>
      </c>
      <c r="AP39" s="15">
        <f t="shared" ref="AP39:AP42" si="59">IFERROR(L39/AA39, "N.A.")</f>
        <v>1449.1233346022079</v>
      </c>
      <c r="AQ39" s="13" t="str">
        <f t="shared" ref="AQ39:AQ42" si="60">IFERROR(M39/AB39, "N.A.")</f>
        <v>N.A.</v>
      </c>
      <c r="AR39" s="14">
        <f t="shared" ref="AR39:AR42" si="61">IFERROR(N39/AC39, "N.A.")</f>
        <v>1449.1233346022079</v>
      </c>
    </row>
    <row r="40" spans="1:44" ht="15" customHeight="1" thickBot="1" x14ac:dyDescent="0.3">
      <c r="A40" s="3" t="s">
        <v>13</v>
      </c>
      <c r="B40" s="2">
        <v>1969980.0000000002</v>
      </c>
      <c r="C40" s="2">
        <v>346000</v>
      </c>
      <c r="D40" s="2"/>
      <c r="E40" s="2"/>
      <c r="F40" s="2"/>
      <c r="G40" s="2"/>
      <c r="H40" s="2"/>
      <c r="I40" s="2"/>
      <c r="J40" s="2"/>
      <c r="K40" s="2"/>
      <c r="L40" s="1">
        <f t="shared" ref="L40:L42" si="62">B40+D40+F40+H40+J40</f>
        <v>1969980.0000000002</v>
      </c>
      <c r="M40" s="13">
        <f t="shared" ref="M40:M42" si="63">C40+E40+G40+I40+K40</f>
        <v>346000</v>
      </c>
      <c r="N40" s="14">
        <f t="shared" ref="N40:N42" si="64">L40+M40</f>
        <v>2315980</v>
      </c>
      <c r="P40" s="3" t="s">
        <v>13</v>
      </c>
      <c r="Q40" s="2">
        <v>722</v>
      </c>
      <c r="R40" s="2">
        <v>173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A42" si="65">Q40+S40+U40+W40+Y40</f>
        <v>722</v>
      </c>
      <c r="AB40" s="13">
        <f t="shared" ref="AB40:AB42" si="66">R40+T40+V40+X40+Z40</f>
        <v>173</v>
      </c>
      <c r="AC40" s="14">
        <f t="shared" ref="AC40:AC42" si="67">AA40+AB40</f>
        <v>895</v>
      </c>
      <c r="AE40" s="3" t="s">
        <v>13</v>
      </c>
      <c r="AF40" s="2">
        <f t="shared" ref="AF40:AF43" si="68">IFERROR(B40/Q40, "N.A.")</f>
        <v>2728.5041551246541</v>
      </c>
      <c r="AG40" s="2">
        <f t="shared" si="50"/>
        <v>2000</v>
      </c>
      <c r="AH40" s="2" t="str">
        <f t="shared" si="51"/>
        <v>N.A.</v>
      </c>
      <c r="AI40" s="2" t="str">
        <f t="shared" si="52"/>
        <v>N.A.</v>
      </c>
      <c r="AJ40" s="2" t="str">
        <f t="shared" si="53"/>
        <v>N.A.</v>
      </c>
      <c r="AK40" s="2" t="str">
        <f t="shared" si="54"/>
        <v>N.A.</v>
      </c>
      <c r="AL40" s="2" t="str">
        <f t="shared" si="55"/>
        <v>N.A.</v>
      </c>
      <c r="AM40" s="2" t="str">
        <f t="shared" si="56"/>
        <v>N.A.</v>
      </c>
      <c r="AN40" s="2" t="str">
        <f t="shared" si="57"/>
        <v>N.A.</v>
      </c>
      <c r="AO40" s="2" t="str">
        <f t="shared" si="58"/>
        <v>N.A.</v>
      </c>
      <c r="AP40" s="15">
        <f t="shared" si="59"/>
        <v>2728.5041551246541</v>
      </c>
      <c r="AQ40" s="13">
        <f t="shared" si="60"/>
        <v>2000</v>
      </c>
      <c r="AR40" s="14">
        <f t="shared" si="61"/>
        <v>2587.6871508379886</v>
      </c>
    </row>
    <row r="41" spans="1:44" ht="15" customHeight="1" thickBot="1" x14ac:dyDescent="0.3">
      <c r="A41" s="3" t="s">
        <v>14</v>
      </c>
      <c r="B41" s="2">
        <v>12554936.999999998</v>
      </c>
      <c r="C41" s="2">
        <v>61178935.000000015</v>
      </c>
      <c r="D41" s="2">
        <v>1592649.9999999998</v>
      </c>
      <c r="E41" s="2">
        <v>3450720.0000000005</v>
      </c>
      <c r="F41" s="2"/>
      <c r="G41" s="2">
        <v>2795429.9999999995</v>
      </c>
      <c r="H41" s="2"/>
      <c r="I41" s="2">
        <v>847100</v>
      </c>
      <c r="J41" s="2">
        <v>0</v>
      </c>
      <c r="K41" s="2"/>
      <c r="L41" s="1">
        <f t="shared" si="62"/>
        <v>14147586.999999998</v>
      </c>
      <c r="M41" s="13">
        <f t="shared" si="63"/>
        <v>68272185.000000015</v>
      </c>
      <c r="N41" s="14">
        <f t="shared" si="64"/>
        <v>82419772.000000015</v>
      </c>
      <c r="P41" s="3" t="s">
        <v>14</v>
      </c>
      <c r="Q41" s="2">
        <v>4087</v>
      </c>
      <c r="R41" s="2">
        <v>12536</v>
      </c>
      <c r="S41" s="2">
        <v>555</v>
      </c>
      <c r="T41" s="2">
        <v>415</v>
      </c>
      <c r="U41" s="2">
        <v>0</v>
      </c>
      <c r="V41" s="2">
        <v>565</v>
      </c>
      <c r="W41" s="2">
        <v>0</v>
      </c>
      <c r="X41" s="2">
        <v>197</v>
      </c>
      <c r="Y41" s="2">
        <v>1390</v>
      </c>
      <c r="Z41" s="2">
        <v>0</v>
      </c>
      <c r="AA41" s="1">
        <f t="shared" si="65"/>
        <v>6032</v>
      </c>
      <c r="AB41" s="13">
        <f t="shared" si="66"/>
        <v>13713</v>
      </c>
      <c r="AC41" s="14">
        <f t="shared" si="67"/>
        <v>19745</v>
      </c>
      <c r="AE41" s="3" t="s">
        <v>14</v>
      </c>
      <c r="AF41" s="2">
        <f t="shared" si="68"/>
        <v>3071.9199902128698</v>
      </c>
      <c r="AG41" s="2">
        <f t="shared" si="50"/>
        <v>4880.2596522016602</v>
      </c>
      <c r="AH41" s="2">
        <f t="shared" si="51"/>
        <v>2869.6396396396394</v>
      </c>
      <c r="AI41" s="2">
        <f t="shared" si="52"/>
        <v>8314.9879518072303</v>
      </c>
      <c r="AJ41" s="2" t="str">
        <f t="shared" si="53"/>
        <v>N.A.</v>
      </c>
      <c r="AK41" s="2">
        <f t="shared" si="54"/>
        <v>4947.6637168141588</v>
      </c>
      <c r="AL41" s="2" t="str">
        <f t="shared" si="55"/>
        <v>N.A.</v>
      </c>
      <c r="AM41" s="2">
        <f t="shared" si="56"/>
        <v>4300</v>
      </c>
      <c r="AN41" s="2">
        <f t="shared" si="57"/>
        <v>0</v>
      </c>
      <c r="AO41" s="2" t="str">
        <f t="shared" si="58"/>
        <v>N.A.</v>
      </c>
      <c r="AP41" s="15">
        <f t="shared" si="59"/>
        <v>2345.4222480106096</v>
      </c>
      <c r="AQ41" s="13">
        <f t="shared" si="60"/>
        <v>4978.6469043972884</v>
      </c>
      <c r="AR41" s="14">
        <f t="shared" si="61"/>
        <v>4174.2097746264881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62"/>
        <v>0</v>
      </c>
      <c r="M42" s="13">
        <f t="shared" si="63"/>
        <v>0</v>
      </c>
      <c r="N42" s="14">
        <f t="shared" si="64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65"/>
        <v>0</v>
      </c>
      <c r="AB42" s="13">
        <f t="shared" si="66"/>
        <v>0</v>
      </c>
      <c r="AC42" s="14">
        <f t="shared" si="67"/>
        <v>0</v>
      </c>
      <c r="AE42" s="3" t="s">
        <v>15</v>
      </c>
      <c r="AF42" s="2" t="str">
        <f t="shared" si="68"/>
        <v>N.A.</v>
      </c>
      <c r="AG42" s="2" t="str">
        <f t="shared" si="50"/>
        <v>N.A.</v>
      </c>
      <c r="AH42" s="2" t="str">
        <f t="shared" si="51"/>
        <v>N.A.</v>
      </c>
      <c r="AI42" s="2" t="str">
        <f t="shared" si="52"/>
        <v>N.A.</v>
      </c>
      <c r="AJ42" s="2" t="str">
        <f t="shared" si="53"/>
        <v>N.A.</v>
      </c>
      <c r="AK42" s="2" t="str">
        <f t="shared" si="54"/>
        <v>N.A.</v>
      </c>
      <c r="AL42" s="2" t="str">
        <f t="shared" si="55"/>
        <v>N.A.</v>
      </c>
      <c r="AM42" s="2" t="str">
        <f t="shared" si="56"/>
        <v>N.A.</v>
      </c>
      <c r="AN42" s="2" t="str">
        <f t="shared" si="57"/>
        <v>N.A.</v>
      </c>
      <c r="AO42" s="2" t="str">
        <f t="shared" si="58"/>
        <v>N.A.</v>
      </c>
      <c r="AP42" s="15" t="str">
        <f t="shared" si="59"/>
        <v>N.A.</v>
      </c>
      <c r="AQ42" s="13" t="str">
        <f t="shared" si="60"/>
        <v>N.A.</v>
      </c>
      <c r="AR42" s="14" t="str">
        <f t="shared" si="61"/>
        <v>N.A.</v>
      </c>
    </row>
    <row r="43" spans="1:44" ht="15" customHeight="1" thickBot="1" x14ac:dyDescent="0.3">
      <c r="A43" s="4" t="s">
        <v>16</v>
      </c>
      <c r="B43" s="2">
        <v>15824377.000000004</v>
      </c>
      <c r="C43" s="2">
        <v>61524935.000000015</v>
      </c>
      <c r="D43" s="2">
        <v>1592649.9999999998</v>
      </c>
      <c r="E43" s="2">
        <v>3450720.0000000005</v>
      </c>
      <c r="F43" s="2"/>
      <c r="G43" s="2">
        <v>2795429.9999999995</v>
      </c>
      <c r="H43" s="2">
        <v>2507387</v>
      </c>
      <c r="I43" s="2">
        <v>847100</v>
      </c>
      <c r="J43" s="2">
        <v>0</v>
      </c>
      <c r="K43" s="2"/>
      <c r="L43" s="1">
        <f t="shared" ref="L43" si="69">B43+D43+F43+H43+J43</f>
        <v>19924414.000000004</v>
      </c>
      <c r="M43" s="13">
        <f t="shared" ref="M43" si="70">C43+E43+G43+I43+K43</f>
        <v>68618185.000000015</v>
      </c>
      <c r="N43" s="17">
        <f t="shared" ref="N43" si="71">L43+M43</f>
        <v>88542599.000000015</v>
      </c>
      <c r="P43" s="4" t="s">
        <v>16</v>
      </c>
      <c r="Q43" s="2">
        <v>5354</v>
      </c>
      <c r="R43" s="2">
        <v>12709</v>
      </c>
      <c r="S43" s="2">
        <v>555</v>
      </c>
      <c r="T43" s="2">
        <v>415</v>
      </c>
      <c r="U43" s="2">
        <v>0</v>
      </c>
      <c r="V43" s="2">
        <v>565</v>
      </c>
      <c r="W43" s="2">
        <v>1724</v>
      </c>
      <c r="X43" s="2">
        <v>197</v>
      </c>
      <c r="Y43" s="2">
        <v>1748</v>
      </c>
      <c r="Z43" s="2">
        <v>0</v>
      </c>
      <c r="AA43" s="1">
        <f t="shared" ref="AA43" si="72">Q43+S43+U43+W43+Y43</f>
        <v>9381</v>
      </c>
      <c r="AB43" s="13">
        <f t="shared" ref="AB43" si="73">R43+T43+V43+X43+Z43</f>
        <v>13886</v>
      </c>
      <c r="AC43" s="17">
        <f t="shared" ref="AC43" si="74">AA43+AB43</f>
        <v>23267</v>
      </c>
      <c r="AE43" s="4" t="s">
        <v>16</v>
      </c>
      <c r="AF43" s="2">
        <f t="shared" si="68"/>
        <v>2955.6176690324996</v>
      </c>
      <c r="AG43" s="2">
        <f t="shared" si="50"/>
        <v>4841.0524038083258</v>
      </c>
      <c r="AH43" s="2">
        <f t="shared" si="51"/>
        <v>2869.6396396396394</v>
      </c>
      <c r="AI43" s="2">
        <f t="shared" si="52"/>
        <v>8314.9879518072303</v>
      </c>
      <c r="AJ43" s="2" t="str">
        <f t="shared" si="53"/>
        <v>N.A.</v>
      </c>
      <c r="AK43" s="2">
        <f t="shared" si="54"/>
        <v>4947.6637168141588</v>
      </c>
      <c r="AL43" s="2">
        <f t="shared" si="55"/>
        <v>1454.4008120649653</v>
      </c>
      <c r="AM43" s="2">
        <f t="shared" si="56"/>
        <v>4300</v>
      </c>
      <c r="AN43" s="2">
        <f t="shared" si="57"/>
        <v>0</v>
      </c>
      <c r="AO43" s="2" t="str">
        <f t="shared" si="58"/>
        <v>N.A.</v>
      </c>
      <c r="AP43" s="15">
        <f t="shared" ref="AP43" si="75">IFERROR(L43/AA43, "N.A.")</f>
        <v>2123.9115232917602</v>
      </c>
      <c r="AQ43" s="13">
        <f t="shared" ref="AQ43" si="76">IFERROR(M43/AB43, "N.A.")</f>
        <v>4941.5371597292251</v>
      </c>
      <c r="AR43" s="14">
        <f t="shared" ref="AR43" si="77">IFERROR(N43/AC43, "N.A.")</f>
        <v>3805.5013108694725</v>
      </c>
    </row>
    <row r="44" spans="1:44" ht="15" customHeight="1" thickBot="1" x14ac:dyDescent="0.3">
      <c r="A44" s="5" t="s">
        <v>0</v>
      </c>
      <c r="B44" s="24">
        <f>B43+C43</f>
        <v>77349312.000000015</v>
      </c>
      <c r="C44" s="26"/>
      <c r="D44" s="24">
        <f>D43+E43</f>
        <v>5043370</v>
      </c>
      <c r="E44" s="26"/>
      <c r="F44" s="24">
        <f>F43+G43</f>
        <v>2795429.9999999995</v>
      </c>
      <c r="G44" s="26"/>
      <c r="H44" s="24">
        <f>H43+I43</f>
        <v>3354487</v>
      </c>
      <c r="I44" s="26"/>
      <c r="J44" s="24">
        <f>J43+K43</f>
        <v>0</v>
      </c>
      <c r="K44" s="26"/>
      <c r="L44" s="24">
        <f>L43+M43</f>
        <v>88542599.000000015</v>
      </c>
      <c r="M44" s="25"/>
      <c r="N44" s="18">
        <f>B44+D44+F44+H44+J44</f>
        <v>88542599.000000015</v>
      </c>
      <c r="P44" s="5" t="s">
        <v>0</v>
      </c>
      <c r="Q44" s="24">
        <f>Q43+R43</f>
        <v>18063</v>
      </c>
      <c r="R44" s="26"/>
      <c r="S44" s="24">
        <f>S43+T43</f>
        <v>970</v>
      </c>
      <c r="T44" s="26"/>
      <c r="U44" s="24">
        <f>U43+V43</f>
        <v>565</v>
      </c>
      <c r="V44" s="26"/>
      <c r="W44" s="24">
        <f>W43+X43</f>
        <v>1921</v>
      </c>
      <c r="X44" s="26"/>
      <c r="Y44" s="24">
        <f>Y43+Z43</f>
        <v>1748</v>
      </c>
      <c r="Z44" s="26"/>
      <c r="AA44" s="24">
        <f>AA43+AB43</f>
        <v>23267</v>
      </c>
      <c r="AB44" s="25"/>
      <c r="AC44" s="18">
        <f>Q44+S44+U44+W44+Y44</f>
        <v>23267</v>
      </c>
      <c r="AE44" s="5" t="s">
        <v>0</v>
      </c>
      <c r="AF44" s="27">
        <f>IFERROR(B44/Q44,"N.A.")</f>
        <v>4282.1963129048336</v>
      </c>
      <c r="AG44" s="28"/>
      <c r="AH44" s="27">
        <f>IFERROR(D44/S44,"N.A.")</f>
        <v>5199.3505154639179</v>
      </c>
      <c r="AI44" s="28"/>
      <c r="AJ44" s="27">
        <f>IFERROR(F44/U44,"N.A.")</f>
        <v>4947.6637168141588</v>
      </c>
      <c r="AK44" s="28"/>
      <c r="AL44" s="27">
        <f>IFERROR(H44/W44,"N.A.")</f>
        <v>1746.2191566892243</v>
      </c>
      <c r="AM44" s="28"/>
      <c r="AN44" s="27">
        <f>IFERROR(J44/Y44,"N.A.")</f>
        <v>0</v>
      </c>
      <c r="AO44" s="28"/>
      <c r="AP44" s="27">
        <f>IFERROR(L44/AA44,"N.A.")</f>
        <v>3805.5013108694725</v>
      </c>
      <c r="AQ44" s="28"/>
      <c r="AR44" s="16">
        <f>IFERROR(N44/AC44, "N.A.")</f>
        <v>3805.5013108694725</v>
      </c>
    </row>
  </sheetData>
  <mergeCells count="144"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AE35:AE38"/>
    <mergeCell ref="AF35:AQ35"/>
    <mergeCell ref="AE23:AE26"/>
    <mergeCell ref="AF23:AQ23"/>
    <mergeCell ref="Q44:R44"/>
    <mergeCell ref="S44:T44"/>
    <mergeCell ref="U44:V44"/>
    <mergeCell ref="W44:X44"/>
    <mergeCell ref="Y44:Z44"/>
    <mergeCell ref="P35:P3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17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24">
        <f>B19+C19</f>
        <v>0</v>
      </c>
      <c r="C20" s="26"/>
      <c r="D20" s="24">
        <f>D19+E19</f>
        <v>0</v>
      </c>
      <c r="E20" s="26"/>
      <c r="F20" s="24">
        <f>F19+G19</f>
        <v>0</v>
      </c>
      <c r="G20" s="26"/>
      <c r="H20" s="24">
        <f>H19+I19</f>
        <v>0</v>
      </c>
      <c r="I20" s="26"/>
      <c r="J20" s="24">
        <f>J19+K19</f>
        <v>0</v>
      </c>
      <c r="K20" s="26"/>
      <c r="L20" s="24">
        <f>L19+M19</f>
        <v>0</v>
      </c>
      <c r="M20" s="25"/>
      <c r="N20" s="18">
        <f>B20+D20+F20+H20+J20</f>
        <v>0</v>
      </c>
      <c r="P20" s="5" t="s">
        <v>0</v>
      </c>
      <c r="Q20" s="24">
        <f>Q19+R19</f>
        <v>0</v>
      </c>
      <c r="R20" s="26"/>
      <c r="S20" s="24">
        <f>S19+T19</f>
        <v>0</v>
      </c>
      <c r="T20" s="26"/>
      <c r="U20" s="24">
        <f>U19+V19</f>
        <v>0</v>
      </c>
      <c r="V20" s="26"/>
      <c r="W20" s="24">
        <f>W19+X19</f>
        <v>0</v>
      </c>
      <c r="X20" s="26"/>
      <c r="Y20" s="24">
        <f>Y19+Z19</f>
        <v>0</v>
      </c>
      <c r="Z20" s="26"/>
      <c r="AA20" s="24">
        <f>AA19+AB19</f>
        <v>0</v>
      </c>
      <c r="AB20" s="26"/>
      <c r="AC20" s="19">
        <f>Q20+S20+U20+W20+Y20</f>
        <v>0</v>
      </c>
      <c r="AE20" s="5" t="s">
        <v>0</v>
      </c>
      <c r="AF20" s="27" t="str">
        <f>IFERROR(B20/Q20,"N.A.")</f>
        <v>N.A.</v>
      </c>
      <c r="AG20" s="28"/>
      <c r="AH20" s="27" t="str">
        <f>IFERROR(D20/S20,"N.A.")</f>
        <v>N.A.</v>
      </c>
      <c r="AI20" s="28"/>
      <c r="AJ20" s="27" t="str">
        <f>IFERROR(F20/U20,"N.A.")</f>
        <v>N.A.</v>
      </c>
      <c r="AK20" s="28"/>
      <c r="AL20" s="27" t="str">
        <f>IFERROR(H20/W20,"N.A.")</f>
        <v>N.A.</v>
      </c>
      <c r="AM20" s="28"/>
      <c r="AN20" s="27" t="str">
        <f>IFERROR(J20/Y20,"N.A.")</f>
        <v>N.A.</v>
      </c>
      <c r="AO20" s="28"/>
      <c r="AP20" s="27" t="str">
        <f>IFERROR(L20/AA20,"N.A.")</f>
        <v>N.A.</v>
      </c>
      <c r="AQ20" s="28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/>
      <c r="AB27" s="13"/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/>
      <c r="AB28" s="13"/>
      <c r="AC28" s="14">
        <f t="shared" ref="AC28:AC30" si="18">AA28+AB28</f>
        <v>0</v>
      </c>
      <c r="AE28" s="3" t="s">
        <v>13</v>
      </c>
      <c r="AF28" s="2" t="str">
        <f t="shared" ref="AF28:AF31" si="19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0</v>
      </c>
      <c r="N29" s="14">
        <f t="shared" si="17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/>
      <c r="AB29" s="13"/>
      <c r="AC29" s="14">
        <f t="shared" si="18"/>
        <v>0</v>
      </c>
      <c r="AE29" s="3" t="s">
        <v>14</v>
      </c>
      <c r="AF29" s="2" t="str">
        <f t="shared" si="19"/>
        <v>N.A.</v>
      </c>
      <c r="AG29" s="2" t="str">
        <f t="shared" si="15"/>
        <v>N.A.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 t="str">
        <f t="shared" si="15"/>
        <v>N.A.</v>
      </c>
      <c r="AR29" s="14" t="str">
        <f t="shared" si="15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/>
      <c r="AB30" s="13"/>
      <c r="AC30" s="17">
        <f t="shared" si="18"/>
        <v>0</v>
      </c>
      <c r="AE30" s="3" t="s">
        <v>15</v>
      </c>
      <c r="AF30" s="2" t="str">
        <f t="shared" si="19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0">B31+D31+F31+H31+J31</f>
        <v>0</v>
      </c>
      <c r="M31" s="13">
        <f t="shared" ref="M31" si="21">C31+E31+G31+I31+K31</f>
        <v>0</v>
      </c>
      <c r="N31" s="17">
        <f t="shared" ref="N31" si="22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/>
      <c r="AB31" s="13"/>
      <c r="AC31" s="14">
        <f t="shared" ref="AC31" si="23">AA31+AB31</f>
        <v>0</v>
      </c>
      <c r="AE31" s="4" t="s">
        <v>16</v>
      </c>
      <c r="AF31" s="2" t="str">
        <f t="shared" si="19"/>
        <v>N.A.</v>
      </c>
      <c r="AG31" s="2" t="str">
        <f t="shared" si="15"/>
        <v>N.A.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 t="str">
        <f t="shared" ref="AP31" si="24">IFERROR(L31/AA31, "N.A.")</f>
        <v>N.A.</v>
      </c>
      <c r="AQ31" s="13" t="str">
        <f t="shared" ref="AQ31" si="25">IFERROR(M31/AB31, "N.A.")</f>
        <v>N.A.</v>
      </c>
      <c r="AR31" s="14" t="str">
        <f t="shared" ref="AR31" si="26">IFERROR(N31/AC31, "N.A.")</f>
        <v>N.A.</v>
      </c>
    </row>
    <row r="32" spans="1:44" ht="15" customHeight="1" thickBot="1" x14ac:dyDescent="0.3">
      <c r="A32" s="5" t="s">
        <v>0</v>
      </c>
      <c r="B32" s="24">
        <f>B31+C31</f>
        <v>0</v>
      </c>
      <c r="C32" s="26"/>
      <c r="D32" s="24">
        <f>D31+E31</f>
        <v>0</v>
      </c>
      <c r="E32" s="26"/>
      <c r="F32" s="24">
        <f>F31+G31</f>
        <v>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0</v>
      </c>
      <c r="M32" s="25"/>
      <c r="N32" s="18">
        <f>B32+D32+F32+H32+J32</f>
        <v>0</v>
      </c>
      <c r="P32" s="5" t="s">
        <v>0</v>
      </c>
      <c r="Q32" s="24">
        <f>Q31+R31</f>
        <v>0</v>
      </c>
      <c r="R32" s="26"/>
      <c r="S32" s="24">
        <f>S31+T31</f>
        <v>0</v>
      </c>
      <c r="T32" s="26"/>
      <c r="U32" s="24">
        <f>U31+V31</f>
        <v>0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0</v>
      </c>
      <c r="AB32" s="26"/>
      <c r="AC32" s="19">
        <f>Q32+S32+U32+W32+Y32</f>
        <v>0</v>
      </c>
      <c r="AE32" s="5" t="s">
        <v>0</v>
      </c>
      <c r="AF32" s="27" t="str">
        <f>IFERROR(B32/Q32,"N.A.")</f>
        <v>N.A.</v>
      </c>
      <c r="AG32" s="28"/>
      <c r="AH32" s="27" t="str">
        <f>IFERROR(D32/S32,"N.A.")</f>
        <v>N.A.</v>
      </c>
      <c r="AI32" s="28"/>
      <c r="AJ32" s="27" t="str">
        <f>IFERROR(F32/U32,"N.A.")</f>
        <v>N.A.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 t="str">
        <f>IFERROR(L32/AA32,"N.A.")</f>
        <v>N.A.</v>
      </c>
      <c r="AQ32" s="28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27">IFERROR(C39/R39, "N.A.")</f>
        <v>N.A.</v>
      </c>
      <c r="AH39" s="2" t="str">
        <f t="shared" si="27"/>
        <v>N.A.</v>
      </c>
      <c r="AI39" s="2" t="str">
        <f t="shared" si="27"/>
        <v>N.A.</v>
      </c>
      <c r="AJ39" s="2" t="str">
        <f t="shared" si="27"/>
        <v>N.A.</v>
      </c>
      <c r="AK39" s="2" t="str">
        <f t="shared" si="27"/>
        <v>N.A.</v>
      </c>
      <c r="AL39" s="2" t="str">
        <f t="shared" si="27"/>
        <v>N.A.</v>
      </c>
      <c r="AM39" s="2" t="str">
        <f t="shared" si="27"/>
        <v>N.A.</v>
      </c>
      <c r="AN39" s="2" t="str">
        <f t="shared" si="27"/>
        <v>N.A.</v>
      </c>
      <c r="AO39" s="2" t="str">
        <f t="shared" si="27"/>
        <v>N.A.</v>
      </c>
      <c r="AP39" s="15" t="str">
        <f t="shared" si="27"/>
        <v>N.A.</v>
      </c>
      <c r="AQ39" s="13" t="str">
        <f t="shared" si="27"/>
        <v>N.A.</v>
      </c>
      <c r="AR39" s="14" t="str">
        <f t="shared" si="27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28">B40+D40+F40+H40+J40</f>
        <v>0</v>
      </c>
      <c r="M40" s="13">
        <f t="shared" si="28"/>
        <v>0</v>
      </c>
      <c r="N40" s="14">
        <f t="shared" ref="N40:N42" si="29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0">Q40+S40+U40+W40+Y40</f>
        <v>0</v>
      </c>
      <c r="AB40" s="13">
        <f t="shared" si="30"/>
        <v>0</v>
      </c>
      <c r="AC40" s="14">
        <f t="shared" ref="AC40:AC42" si="31">AA40+AB40</f>
        <v>0</v>
      </c>
      <c r="AE40" s="3" t="s">
        <v>13</v>
      </c>
      <c r="AF40" s="2" t="str">
        <f t="shared" ref="AF40:AF43" si="32">IFERROR(B40/Q40, "N.A.")</f>
        <v>N.A.</v>
      </c>
      <c r="AG40" s="2" t="str">
        <f t="shared" si="27"/>
        <v>N.A.</v>
      </c>
      <c r="AH40" s="2" t="str">
        <f t="shared" si="27"/>
        <v>N.A.</v>
      </c>
      <c r="AI40" s="2" t="str">
        <f t="shared" si="27"/>
        <v>N.A.</v>
      </c>
      <c r="AJ40" s="2" t="str">
        <f t="shared" si="27"/>
        <v>N.A.</v>
      </c>
      <c r="AK40" s="2" t="str">
        <f t="shared" si="27"/>
        <v>N.A.</v>
      </c>
      <c r="AL40" s="2" t="str">
        <f t="shared" si="27"/>
        <v>N.A.</v>
      </c>
      <c r="AM40" s="2" t="str">
        <f t="shared" si="27"/>
        <v>N.A.</v>
      </c>
      <c r="AN40" s="2" t="str">
        <f t="shared" si="27"/>
        <v>N.A.</v>
      </c>
      <c r="AO40" s="2" t="str">
        <f t="shared" si="27"/>
        <v>N.A.</v>
      </c>
      <c r="AP40" s="15" t="str">
        <f t="shared" si="27"/>
        <v>N.A.</v>
      </c>
      <c r="AQ40" s="13" t="str">
        <f t="shared" si="27"/>
        <v>N.A.</v>
      </c>
      <c r="AR40" s="14" t="str">
        <f t="shared" si="27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8"/>
        <v>0</v>
      </c>
      <c r="M41" s="13">
        <f t="shared" si="28"/>
        <v>0</v>
      </c>
      <c r="N41" s="14">
        <f t="shared" si="29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0"/>
        <v>0</v>
      </c>
      <c r="AB41" s="13">
        <f t="shared" si="30"/>
        <v>0</v>
      </c>
      <c r="AC41" s="14">
        <f t="shared" si="31"/>
        <v>0</v>
      </c>
      <c r="AE41" s="3" t="s">
        <v>14</v>
      </c>
      <c r="AF41" s="2" t="str">
        <f t="shared" si="32"/>
        <v>N.A.</v>
      </c>
      <c r="AG41" s="2" t="str">
        <f t="shared" si="27"/>
        <v>N.A.</v>
      </c>
      <c r="AH41" s="2" t="str">
        <f t="shared" si="27"/>
        <v>N.A.</v>
      </c>
      <c r="AI41" s="2" t="str">
        <f t="shared" si="27"/>
        <v>N.A.</v>
      </c>
      <c r="AJ41" s="2" t="str">
        <f t="shared" si="27"/>
        <v>N.A.</v>
      </c>
      <c r="AK41" s="2" t="str">
        <f t="shared" si="27"/>
        <v>N.A.</v>
      </c>
      <c r="AL41" s="2" t="str">
        <f t="shared" si="27"/>
        <v>N.A.</v>
      </c>
      <c r="AM41" s="2" t="str">
        <f t="shared" si="27"/>
        <v>N.A.</v>
      </c>
      <c r="AN41" s="2" t="str">
        <f t="shared" si="27"/>
        <v>N.A.</v>
      </c>
      <c r="AO41" s="2" t="str">
        <f t="shared" si="27"/>
        <v>N.A.</v>
      </c>
      <c r="AP41" s="15" t="str">
        <f t="shared" si="27"/>
        <v>N.A.</v>
      </c>
      <c r="AQ41" s="13" t="str">
        <f t="shared" si="27"/>
        <v>N.A.</v>
      </c>
      <c r="AR41" s="14" t="str">
        <f t="shared" si="27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8"/>
        <v>0</v>
      </c>
      <c r="M42" s="13">
        <f t="shared" si="28"/>
        <v>0</v>
      </c>
      <c r="N42" s="14">
        <f t="shared" si="29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0"/>
        <v>0</v>
      </c>
      <c r="AB42" s="13">
        <f t="shared" si="30"/>
        <v>0</v>
      </c>
      <c r="AC42" s="14">
        <f t="shared" si="31"/>
        <v>0</v>
      </c>
      <c r="AE42" s="3" t="s">
        <v>15</v>
      </c>
      <c r="AF42" s="2" t="str">
        <f t="shared" si="32"/>
        <v>N.A.</v>
      </c>
      <c r="AG42" s="2" t="str">
        <f t="shared" si="27"/>
        <v>N.A.</v>
      </c>
      <c r="AH42" s="2" t="str">
        <f t="shared" si="27"/>
        <v>N.A.</v>
      </c>
      <c r="AI42" s="2" t="str">
        <f t="shared" si="27"/>
        <v>N.A.</v>
      </c>
      <c r="AJ42" s="2" t="str">
        <f t="shared" si="27"/>
        <v>N.A.</v>
      </c>
      <c r="AK42" s="2" t="str">
        <f t="shared" si="27"/>
        <v>N.A.</v>
      </c>
      <c r="AL42" s="2" t="str">
        <f t="shared" si="27"/>
        <v>N.A.</v>
      </c>
      <c r="AM42" s="2" t="str">
        <f t="shared" si="27"/>
        <v>N.A.</v>
      </c>
      <c r="AN42" s="2" t="str">
        <f t="shared" si="27"/>
        <v>N.A.</v>
      </c>
      <c r="AO42" s="2" t="str">
        <f t="shared" si="27"/>
        <v>N.A.</v>
      </c>
      <c r="AP42" s="15" t="str">
        <f t="shared" si="27"/>
        <v>N.A.</v>
      </c>
      <c r="AQ42" s="13" t="str">
        <f t="shared" si="27"/>
        <v>N.A.</v>
      </c>
      <c r="AR42" s="14" t="str">
        <f t="shared" si="27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3">B43+D43+F43+H43+J43</f>
        <v>0</v>
      </c>
      <c r="M43" s="13">
        <f t="shared" ref="M43" si="34">C43+E43+G43+I43+K43</f>
        <v>0</v>
      </c>
      <c r="N43" s="17">
        <f t="shared" ref="N43" si="35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36">Q43+S43+U43+W43+Y43</f>
        <v>0</v>
      </c>
      <c r="AB43" s="13">
        <f t="shared" ref="AB43" si="37">R43+T43+V43+X43+Z43</f>
        <v>0</v>
      </c>
      <c r="AC43" s="17">
        <f t="shared" ref="AC43" si="38">AA43+AB43</f>
        <v>0</v>
      </c>
      <c r="AE43" s="4" t="s">
        <v>16</v>
      </c>
      <c r="AF43" s="2" t="str">
        <f t="shared" si="32"/>
        <v>N.A.</v>
      </c>
      <c r="AG43" s="2" t="str">
        <f t="shared" si="27"/>
        <v>N.A.</v>
      </c>
      <c r="AH43" s="2" t="str">
        <f t="shared" si="27"/>
        <v>N.A.</v>
      </c>
      <c r="AI43" s="2" t="str">
        <f t="shared" si="27"/>
        <v>N.A.</v>
      </c>
      <c r="AJ43" s="2" t="str">
        <f t="shared" si="27"/>
        <v>N.A.</v>
      </c>
      <c r="AK43" s="2" t="str">
        <f t="shared" si="27"/>
        <v>N.A.</v>
      </c>
      <c r="AL43" s="2" t="str">
        <f t="shared" si="27"/>
        <v>N.A.</v>
      </c>
      <c r="AM43" s="2" t="str">
        <f t="shared" si="27"/>
        <v>N.A.</v>
      </c>
      <c r="AN43" s="2" t="str">
        <f t="shared" si="27"/>
        <v>N.A.</v>
      </c>
      <c r="AO43" s="2" t="str">
        <f t="shared" si="27"/>
        <v>N.A.</v>
      </c>
      <c r="AP43" s="15" t="str">
        <f t="shared" ref="AP43" si="39">IFERROR(L43/AA43, "N.A.")</f>
        <v>N.A.</v>
      </c>
      <c r="AQ43" s="13" t="str">
        <f t="shared" ref="AQ43" si="40">IFERROR(M43/AB43, "N.A.")</f>
        <v>N.A.</v>
      </c>
      <c r="AR43" s="14" t="str">
        <f t="shared" ref="AR43" si="41">IFERROR(N43/AC43, "N.A.")</f>
        <v>N.A.</v>
      </c>
    </row>
    <row r="44" spans="1:44" ht="15" customHeight="1" thickBot="1" x14ac:dyDescent="0.3">
      <c r="A44" s="5" t="s">
        <v>0</v>
      </c>
      <c r="B44" s="24">
        <f>B43+C43</f>
        <v>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0</v>
      </c>
      <c r="I44" s="26"/>
      <c r="J44" s="24">
        <f>J43+K43</f>
        <v>0</v>
      </c>
      <c r="K44" s="26"/>
      <c r="L44" s="24">
        <f>L43+M43</f>
        <v>0</v>
      </c>
      <c r="M44" s="25"/>
      <c r="N44" s="18">
        <f>B44+D44+F44+H44+J44</f>
        <v>0</v>
      </c>
      <c r="P44" s="5" t="s">
        <v>0</v>
      </c>
      <c r="Q44" s="24">
        <f>Q43+R43</f>
        <v>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0</v>
      </c>
      <c r="X44" s="26"/>
      <c r="Y44" s="24">
        <f>Y43+Z43</f>
        <v>0</v>
      </c>
      <c r="Z44" s="26"/>
      <c r="AA44" s="24">
        <f>AA43+AB43</f>
        <v>0</v>
      </c>
      <c r="AB44" s="25"/>
      <c r="AC44" s="18">
        <f>Q44+S44+U44+W44+Y44</f>
        <v>0</v>
      </c>
      <c r="AE44" s="5" t="s">
        <v>0</v>
      </c>
      <c r="AF44" s="27" t="str">
        <f>IFERROR(B44/Q44,"N.A.")</f>
        <v>N.A.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 t="str">
        <f>IFERROR(J44/Y44,"N.A.")</f>
        <v>N.A.</v>
      </c>
      <c r="AO44" s="28"/>
      <c r="AP44" s="27" t="str">
        <f>IFERROR(L44/AA44,"N.A.")</f>
        <v>N.A.</v>
      </c>
      <c r="AQ44" s="28"/>
      <c r="AR44" s="16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17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24">
        <f>B19+C19</f>
        <v>0</v>
      </c>
      <c r="C20" s="26"/>
      <c r="D20" s="24">
        <f>D19+E19</f>
        <v>0</v>
      </c>
      <c r="E20" s="26"/>
      <c r="F20" s="24">
        <f>F19+G19</f>
        <v>0</v>
      </c>
      <c r="G20" s="26"/>
      <c r="H20" s="24">
        <f>H19+I19</f>
        <v>0</v>
      </c>
      <c r="I20" s="26"/>
      <c r="J20" s="24">
        <f>J19+K19</f>
        <v>0</v>
      </c>
      <c r="K20" s="26"/>
      <c r="L20" s="24">
        <f>L19+M19</f>
        <v>0</v>
      </c>
      <c r="M20" s="25"/>
      <c r="N20" s="18">
        <f>B20+D20+F20+H20+J20</f>
        <v>0</v>
      </c>
      <c r="P20" s="5" t="s">
        <v>0</v>
      </c>
      <c r="Q20" s="24">
        <f>Q19+R19</f>
        <v>0</v>
      </c>
      <c r="R20" s="26"/>
      <c r="S20" s="24">
        <f>S19+T19</f>
        <v>0</v>
      </c>
      <c r="T20" s="26"/>
      <c r="U20" s="24">
        <f>U19+V19</f>
        <v>0</v>
      </c>
      <c r="V20" s="26"/>
      <c r="W20" s="24">
        <f>W19+X19</f>
        <v>0</v>
      </c>
      <c r="X20" s="26"/>
      <c r="Y20" s="24">
        <f>Y19+Z19</f>
        <v>0</v>
      </c>
      <c r="Z20" s="26"/>
      <c r="AA20" s="24">
        <f>AA19+AB19</f>
        <v>0</v>
      </c>
      <c r="AB20" s="26"/>
      <c r="AC20" s="19">
        <f>Q20+S20+U20+W20+Y20</f>
        <v>0</v>
      </c>
      <c r="AE20" s="5" t="s">
        <v>0</v>
      </c>
      <c r="AF20" s="27" t="str">
        <f>IFERROR(B20/Q20,"N.A.")</f>
        <v>N.A.</v>
      </c>
      <c r="AG20" s="28"/>
      <c r="AH20" s="27" t="str">
        <f>IFERROR(D20/S20,"N.A.")</f>
        <v>N.A.</v>
      </c>
      <c r="AI20" s="28"/>
      <c r="AJ20" s="27" t="str">
        <f>IFERROR(F20/U20,"N.A.")</f>
        <v>N.A.</v>
      </c>
      <c r="AK20" s="28"/>
      <c r="AL20" s="27" t="str">
        <f>IFERROR(H20/W20,"N.A.")</f>
        <v>N.A.</v>
      </c>
      <c r="AM20" s="28"/>
      <c r="AN20" s="27" t="str">
        <f>IFERROR(J20/Y20,"N.A.")</f>
        <v>N.A.</v>
      </c>
      <c r="AO20" s="28"/>
      <c r="AP20" s="27" t="str">
        <f>IFERROR(L20/AA20,"N.A.")</f>
        <v>N.A.</v>
      </c>
      <c r="AQ20" s="28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>Q27+S27+U27+W27+Y27</f>
        <v>0</v>
      </c>
      <c r="AB27" s="13">
        <f>R27+T27+V27+X27+Z27</f>
        <v>0</v>
      </c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0</v>
      </c>
      <c r="N29" s="14">
        <f t="shared" si="17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8"/>
        <v>0</v>
      </c>
      <c r="AB29" s="13">
        <f t="shared" si="18"/>
        <v>0</v>
      </c>
      <c r="AC29" s="14">
        <f t="shared" si="19"/>
        <v>0</v>
      </c>
      <c r="AE29" s="3" t="s">
        <v>14</v>
      </c>
      <c r="AF29" s="2" t="str">
        <f t="shared" si="20"/>
        <v>N.A.</v>
      </c>
      <c r="AG29" s="2" t="str">
        <f t="shared" si="15"/>
        <v>N.A.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 t="str">
        <f t="shared" si="15"/>
        <v>N.A.</v>
      </c>
      <c r="AR29" s="14" t="str">
        <f t="shared" si="15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1">B31+D31+F31+H31+J31</f>
        <v>0</v>
      </c>
      <c r="M31" s="13">
        <f t="shared" ref="M31" si="22">C31+E31+G31+I31+K31</f>
        <v>0</v>
      </c>
      <c r="N31" s="17">
        <f t="shared" ref="N31" si="23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24">Q31+S31+U31+W31+Y31</f>
        <v>0</v>
      </c>
      <c r="AB31" s="13">
        <f t="shared" ref="AB31" si="25">R31+T31+V31+X31+Z31</f>
        <v>0</v>
      </c>
      <c r="AC31" s="14">
        <f t="shared" ref="AC31" si="26">AA31+AB31</f>
        <v>0</v>
      </c>
      <c r="AE31" s="4" t="s">
        <v>16</v>
      </c>
      <c r="AF31" s="2" t="str">
        <f t="shared" si="20"/>
        <v>N.A.</v>
      </c>
      <c r="AG31" s="2" t="str">
        <f t="shared" si="15"/>
        <v>N.A.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 t="str">
        <f t="shared" ref="AP31" si="27">IFERROR(L31/AA31, "N.A.")</f>
        <v>N.A.</v>
      </c>
      <c r="AQ31" s="13" t="str">
        <f t="shared" ref="AQ31" si="28">IFERROR(M31/AB31, "N.A.")</f>
        <v>N.A.</v>
      </c>
      <c r="AR31" s="14" t="str">
        <f t="shared" ref="AR31" si="29">IFERROR(N31/AC31, "N.A.")</f>
        <v>N.A.</v>
      </c>
    </row>
    <row r="32" spans="1:44" ht="15" customHeight="1" thickBot="1" x14ac:dyDescent="0.3">
      <c r="A32" s="5" t="s">
        <v>0</v>
      </c>
      <c r="B32" s="24">
        <f>B31+C31</f>
        <v>0</v>
      </c>
      <c r="C32" s="26"/>
      <c r="D32" s="24">
        <f>D31+E31</f>
        <v>0</v>
      </c>
      <c r="E32" s="26"/>
      <c r="F32" s="24">
        <f>F31+G31</f>
        <v>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0</v>
      </c>
      <c r="M32" s="25"/>
      <c r="N32" s="18">
        <f>B32+D32+F32+H32+J32</f>
        <v>0</v>
      </c>
      <c r="P32" s="5" t="s">
        <v>0</v>
      </c>
      <c r="Q32" s="24">
        <f>Q31+R31</f>
        <v>0</v>
      </c>
      <c r="R32" s="26"/>
      <c r="S32" s="24">
        <f>S31+T31</f>
        <v>0</v>
      </c>
      <c r="T32" s="26"/>
      <c r="U32" s="24">
        <f>U31+V31</f>
        <v>0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0</v>
      </c>
      <c r="AB32" s="26"/>
      <c r="AC32" s="19">
        <f>Q32+S32+U32+W32+Y32</f>
        <v>0</v>
      </c>
      <c r="AE32" s="5" t="s">
        <v>0</v>
      </c>
      <c r="AF32" s="27" t="str">
        <f>IFERROR(B32/Q32,"N.A.")</f>
        <v>N.A.</v>
      </c>
      <c r="AG32" s="28"/>
      <c r="AH32" s="27" t="str">
        <f>IFERROR(D32/S32,"N.A.")</f>
        <v>N.A.</v>
      </c>
      <c r="AI32" s="28"/>
      <c r="AJ32" s="27" t="str">
        <f>IFERROR(F32/U32,"N.A.")</f>
        <v>N.A.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 t="str">
        <f>IFERROR(L32/AA32,"N.A.")</f>
        <v>N.A.</v>
      </c>
      <c r="AQ32" s="28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 t="str">
        <f t="shared" si="30"/>
        <v>N.A.</v>
      </c>
      <c r="AQ39" s="13" t="str">
        <f t="shared" si="30"/>
        <v>N.A.</v>
      </c>
      <c r="AR39" s="14" t="str">
        <f t="shared" si="30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31"/>
        <v>0</v>
      </c>
      <c r="M41" s="13">
        <f t="shared" si="31"/>
        <v>0</v>
      </c>
      <c r="N41" s="14">
        <f t="shared" si="32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3"/>
        <v>0</v>
      </c>
      <c r="AB41" s="13">
        <f t="shared" si="33"/>
        <v>0</v>
      </c>
      <c r="AC41" s="14">
        <f t="shared" si="34"/>
        <v>0</v>
      </c>
      <c r="AE41" s="3" t="s">
        <v>14</v>
      </c>
      <c r="AF41" s="2" t="str">
        <f t="shared" si="35"/>
        <v>N.A.</v>
      </c>
      <c r="AG41" s="2" t="str">
        <f t="shared" si="30"/>
        <v>N.A.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 t="str">
        <f t="shared" si="30"/>
        <v>N.A.</v>
      </c>
      <c r="AR41" s="14" t="str">
        <f t="shared" si="30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6">B43+D43+F43+H43+J43</f>
        <v>0</v>
      </c>
      <c r="M43" s="13">
        <f t="shared" ref="M43" si="37">C43+E43+G43+I43+K43</f>
        <v>0</v>
      </c>
      <c r="N43" s="17">
        <f t="shared" ref="N43" si="38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39">Q43+S43+U43+W43+Y43</f>
        <v>0</v>
      </c>
      <c r="AB43" s="13">
        <f t="shared" ref="AB43" si="40">R43+T43+V43+X43+Z43</f>
        <v>0</v>
      </c>
      <c r="AC43" s="17">
        <f t="shared" ref="AC43" si="41">AA43+AB43</f>
        <v>0</v>
      </c>
      <c r="AE43" s="4" t="s">
        <v>16</v>
      </c>
      <c r="AF43" s="2" t="str">
        <f t="shared" si="35"/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42">IFERROR(L43/AA43, "N.A.")</f>
        <v>N.A.</v>
      </c>
      <c r="AQ43" s="13" t="str">
        <f t="shared" ref="AQ43" si="43">IFERROR(M43/AB43, "N.A.")</f>
        <v>N.A.</v>
      </c>
      <c r="AR43" s="14" t="str">
        <f t="shared" ref="AR43" si="44">IFERROR(N43/AC43, "N.A.")</f>
        <v>N.A.</v>
      </c>
    </row>
    <row r="44" spans="1:44" ht="15" customHeight="1" thickBot="1" x14ac:dyDescent="0.3">
      <c r="A44" s="5" t="s">
        <v>0</v>
      </c>
      <c r="B44" s="24">
        <f>B43+C43</f>
        <v>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0</v>
      </c>
      <c r="I44" s="26"/>
      <c r="J44" s="24">
        <f>J43+K43</f>
        <v>0</v>
      </c>
      <c r="K44" s="26"/>
      <c r="L44" s="24">
        <f>L43+M43</f>
        <v>0</v>
      </c>
      <c r="M44" s="25"/>
      <c r="N44" s="18">
        <f>B44+D44+F44+H44+J44</f>
        <v>0</v>
      </c>
      <c r="P44" s="5" t="s">
        <v>0</v>
      </c>
      <c r="Q44" s="24">
        <f>Q43+R43</f>
        <v>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0</v>
      </c>
      <c r="X44" s="26"/>
      <c r="Y44" s="24">
        <f>Y43+Z43</f>
        <v>0</v>
      </c>
      <c r="Z44" s="26"/>
      <c r="AA44" s="24">
        <f>AA43+AB43</f>
        <v>0</v>
      </c>
      <c r="AB44" s="25"/>
      <c r="AC44" s="18">
        <f>Q44+S44+U44+W44+Y44</f>
        <v>0</v>
      </c>
      <c r="AE44" s="5" t="s">
        <v>0</v>
      </c>
      <c r="AF44" s="27" t="str">
        <f>IFERROR(B44/Q44,"N.A.")</f>
        <v>N.A.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 t="str">
        <f>IFERROR(J44/Y44,"N.A.")</f>
        <v>N.A.</v>
      </c>
      <c r="AO44" s="28"/>
      <c r="AP44" s="27" t="str">
        <f>IFERROR(L44/AA44,"N.A.")</f>
        <v>N.A.</v>
      </c>
      <c r="AQ44" s="28"/>
      <c r="AR44" s="16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159275350.00000015</v>
      </c>
      <c r="C15" s="2"/>
      <c r="D15" s="2">
        <v>91344877.999999985</v>
      </c>
      <c r="E15" s="2"/>
      <c r="F15" s="2">
        <v>61507029.999999993</v>
      </c>
      <c r="G15" s="2"/>
      <c r="H15" s="2">
        <v>215786718.99999991</v>
      </c>
      <c r="I15" s="2"/>
      <c r="J15" s="2">
        <v>0</v>
      </c>
      <c r="K15" s="2"/>
      <c r="L15" s="1">
        <f>B15+D15+F15+H15+J15</f>
        <v>527913977</v>
      </c>
      <c r="M15" s="13">
        <f>C15+E15+G15+I15+K15</f>
        <v>0</v>
      </c>
      <c r="N15" s="14">
        <f>L15+M15</f>
        <v>527913977</v>
      </c>
      <c r="P15" s="3" t="s">
        <v>12</v>
      </c>
      <c r="Q15" s="2">
        <v>35696</v>
      </c>
      <c r="R15" s="2">
        <v>0</v>
      </c>
      <c r="S15" s="2">
        <v>17829</v>
      </c>
      <c r="T15" s="2">
        <v>0</v>
      </c>
      <c r="U15" s="2">
        <v>10974</v>
      </c>
      <c r="V15" s="2">
        <v>0</v>
      </c>
      <c r="W15" s="2">
        <v>80472</v>
      </c>
      <c r="X15" s="2">
        <v>0</v>
      </c>
      <c r="Y15" s="2">
        <v>8194</v>
      </c>
      <c r="Z15" s="2">
        <v>0</v>
      </c>
      <c r="AA15" s="1">
        <f>Q15+S15+U15+W15+Y15</f>
        <v>153165</v>
      </c>
      <c r="AB15" s="13">
        <f>R15+T15+V15+X15+Z15</f>
        <v>0</v>
      </c>
      <c r="AC15" s="14">
        <f>AA15+AB15</f>
        <v>153165</v>
      </c>
      <c r="AE15" s="3" t="s">
        <v>12</v>
      </c>
      <c r="AF15" s="2">
        <f>IFERROR(B15/Q15, "N.A.")</f>
        <v>4461.9943411026488</v>
      </c>
      <c r="AG15" s="2" t="str">
        <f t="shared" ref="AG15:AR19" si="0">IFERROR(C15/R15, "N.A.")</f>
        <v>N.A.</v>
      </c>
      <c r="AH15" s="2">
        <f t="shared" si="0"/>
        <v>5123.3876268999938</v>
      </c>
      <c r="AI15" s="2" t="str">
        <f t="shared" si="0"/>
        <v>N.A.</v>
      </c>
      <c r="AJ15" s="2">
        <f t="shared" si="0"/>
        <v>5604.7958811736826</v>
      </c>
      <c r="AK15" s="2" t="str">
        <f t="shared" si="0"/>
        <v>N.A.</v>
      </c>
      <c r="AL15" s="2">
        <f t="shared" si="0"/>
        <v>2681.513060443383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3446.7011197075049</v>
      </c>
      <c r="AQ15" s="13" t="str">
        <f t="shared" si="0"/>
        <v>N.A.</v>
      </c>
      <c r="AR15" s="14">
        <f t="shared" si="0"/>
        <v>3446.7011197075049</v>
      </c>
    </row>
    <row r="16" spans="1:44" ht="15" customHeight="1" thickBot="1" x14ac:dyDescent="0.3">
      <c r="A16" s="3" t="s">
        <v>13</v>
      </c>
      <c r="B16" s="2">
        <v>78598436</v>
      </c>
      <c r="C16" s="2">
        <v>6206630.0000000009</v>
      </c>
      <c r="D16" s="2">
        <v>620920</v>
      </c>
      <c r="E16" s="2">
        <v>321640</v>
      </c>
      <c r="F16" s="2"/>
      <c r="G16" s="2"/>
      <c r="H16" s="2"/>
      <c r="I16" s="2"/>
      <c r="J16" s="2"/>
      <c r="K16" s="2"/>
      <c r="L16" s="1">
        <f t="shared" ref="L16:M18" si="1">B16+D16+F16+H16+J16</f>
        <v>79219356</v>
      </c>
      <c r="M16" s="13">
        <f t="shared" si="1"/>
        <v>6528270.0000000009</v>
      </c>
      <c r="N16" s="14">
        <f t="shared" ref="N16:N18" si="2">L16+M16</f>
        <v>85747626</v>
      </c>
      <c r="P16" s="3" t="s">
        <v>13</v>
      </c>
      <c r="Q16" s="2">
        <v>26241</v>
      </c>
      <c r="R16" s="2">
        <v>1327</v>
      </c>
      <c r="S16" s="2">
        <v>361</v>
      </c>
      <c r="T16" s="2">
        <v>187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26602</v>
      </c>
      <c r="AB16" s="13">
        <f t="shared" si="3"/>
        <v>1514</v>
      </c>
      <c r="AC16" s="14">
        <f t="shared" ref="AC16:AC18" si="4">AA16+AB16</f>
        <v>28116</v>
      </c>
      <c r="AE16" s="3" t="s">
        <v>13</v>
      </c>
      <c r="AF16" s="2">
        <f t="shared" ref="AF16:AF19" si="5">IFERROR(B16/Q16, "N.A.")</f>
        <v>2995.2530772455316</v>
      </c>
      <c r="AG16" s="2">
        <f t="shared" si="0"/>
        <v>4677.1891484551625</v>
      </c>
      <c r="AH16" s="2">
        <f t="shared" si="0"/>
        <v>1720</v>
      </c>
      <c r="AI16" s="2">
        <f t="shared" si="0"/>
        <v>1720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2977.9473723780166</v>
      </c>
      <c r="AQ16" s="13">
        <f t="shared" si="0"/>
        <v>4311.9352708058132</v>
      </c>
      <c r="AR16" s="14">
        <f t="shared" si="0"/>
        <v>3049.7804097311141</v>
      </c>
    </row>
    <row r="17" spans="1:44" ht="15" customHeight="1" thickBot="1" x14ac:dyDescent="0.3">
      <c r="A17" s="3" t="s">
        <v>14</v>
      </c>
      <c r="B17" s="2">
        <v>359634855.99999994</v>
      </c>
      <c r="C17" s="2">
        <v>1951040649.0000014</v>
      </c>
      <c r="D17" s="2">
        <v>75459868.999999955</v>
      </c>
      <c r="E17" s="2">
        <v>40272820.000000007</v>
      </c>
      <c r="F17" s="2"/>
      <c r="G17" s="2">
        <v>109753910.00000003</v>
      </c>
      <c r="H17" s="2"/>
      <c r="I17" s="2">
        <v>79660649.999999955</v>
      </c>
      <c r="J17" s="2">
        <v>0</v>
      </c>
      <c r="K17" s="2"/>
      <c r="L17" s="1">
        <f t="shared" si="1"/>
        <v>435094724.99999988</v>
      </c>
      <c r="M17" s="13">
        <f t="shared" si="1"/>
        <v>2180728029.0000014</v>
      </c>
      <c r="N17" s="14">
        <f t="shared" si="2"/>
        <v>2615822754.0000014</v>
      </c>
      <c r="P17" s="3" t="s">
        <v>14</v>
      </c>
      <c r="Q17" s="2">
        <v>85081</v>
      </c>
      <c r="R17" s="2">
        <v>339140</v>
      </c>
      <c r="S17" s="2">
        <v>17688</v>
      </c>
      <c r="T17" s="2">
        <v>5374</v>
      </c>
      <c r="U17" s="2">
        <v>0</v>
      </c>
      <c r="V17" s="2">
        <v>15077</v>
      </c>
      <c r="W17" s="2">
        <v>0</v>
      </c>
      <c r="X17" s="2">
        <v>18184</v>
      </c>
      <c r="Y17" s="2">
        <v>14214</v>
      </c>
      <c r="Z17" s="2">
        <v>0</v>
      </c>
      <c r="AA17" s="1">
        <f t="shared" si="3"/>
        <v>116983</v>
      </c>
      <c r="AB17" s="13">
        <f t="shared" si="3"/>
        <v>377775</v>
      </c>
      <c r="AC17" s="14">
        <f t="shared" si="4"/>
        <v>494758</v>
      </c>
      <c r="AE17" s="3" t="s">
        <v>14</v>
      </c>
      <c r="AF17" s="2">
        <f t="shared" si="5"/>
        <v>4226.9702518776221</v>
      </c>
      <c r="AG17" s="2">
        <f t="shared" si="0"/>
        <v>5752.9063189243425</v>
      </c>
      <c r="AH17" s="2">
        <f t="shared" si="0"/>
        <v>4266.1617480777904</v>
      </c>
      <c r="AI17" s="2">
        <f t="shared" si="0"/>
        <v>7494.0119091924089</v>
      </c>
      <c r="AJ17" s="2" t="str">
        <f t="shared" si="0"/>
        <v>N.A.</v>
      </c>
      <c r="AK17" s="2">
        <f t="shared" si="0"/>
        <v>7279.5589308217832</v>
      </c>
      <c r="AL17" s="2" t="str">
        <f t="shared" si="0"/>
        <v>N.A.</v>
      </c>
      <c r="AM17" s="2">
        <f t="shared" si="0"/>
        <v>4380.8100527936622</v>
      </c>
      <c r="AN17" s="2">
        <f t="shared" si="0"/>
        <v>0</v>
      </c>
      <c r="AO17" s="2" t="str">
        <f t="shared" si="0"/>
        <v>N.A.</v>
      </c>
      <c r="AP17" s="15">
        <f t="shared" si="0"/>
        <v>3719.2987442619856</v>
      </c>
      <c r="AQ17" s="13">
        <f t="shared" si="0"/>
        <v>5772.5578161604171</v>
      </c>
      <c r="AR17" s="14">
        <f t="shared" si="0"/>
        <v>5287.0752044433875</v>
      </c>
    </row>
    <row r="18" spans="1:44" ht="15" customHeight="1" thickBot="1" x14ac:dyDescent="0.3">
      <c r="A18" s="3" t="s">
        <v>15</v>
      </c>
      <c r="B18" s="2">
        <v>21523089.999999996</v>
      </c>
      <c r="C18" s="2">
        <v>3580200</v>
      </c>
      <c r="D18" s="2">
        <v>9896924</v>
      </c>
      <c r="E18" s="2"/>
      <c r="F18" s="2"/>
      <c r="G18" s="2">
        <v>6841881.0000000009</v>
      </c>
      <c r="H18" s="2">
        <v>7873822.0000000028</v>
      </c>
      <c r="I18" s="2"/>
      <c r="J18" s="2">
        <v>0</v>
      </c>
      <c r="K18" s="2"/>
      <c r="L18" s="1">
        <f t="shared" si="1"/>
        <v>39293836</v>
      </c>
      <c r="M18" s="13">
        <f t="shared" si="1"/>
        <v>10422081</v>
      </c>
      <c r="N18" s="14">
        <f t="shared" si="2"/>
        <v>49715917</v>
      </c>
      <c r="P18" s="3" t="s">
        <v>15</v>
      </c>
      <c r="Q18" s="2">
        <v>8040</v>
      </c>
      <c r="R18" s="2">
        <v>709</v>
      </c>
      <c r="S18" s="2">
        <v>2367</v>
      </c>
      <c r="T18" s="2">
        <v>0</v>
      </c>
      <c r="U18" s="2">
        <v>0</v>
      </c>
      <c r="V18" s="2">
        <v>2629</v>
      </c>
      <c r="W18" s="2">
        <v>19232</v>
      </c>
      <c r="X18" s="2">
        <v>0</v>
      </c>
      <c r="Y18" s="2">
        <v>8876</v>
      </c>
      <c r="Z18" s="2">
        <v>0</v>
      </c>
      <c r="AA18" s="1">
        <f t="shared" si="3"/>
        <v>38515</v>
      </c>
      <c r="AB18" s="13">
        <f t="shared" si="3"/>
        <v>3338</v>
      </c>
      <c r="AC18" s="17">
        <f t="shared" si="4"/>
        <v>41853</v>
      </c>
      <c r="AE18" s="3" t="s">
        <v>15</v>
      </c>
      <c r="AF18" s="2">
        <f t="shared" si="5"/>
        <v>2677.0012437810942</v>
      </c>
      <c r="AG18" s="2">
        <f t="shared" si="0"/>
        <v>5049.6473906911142</v>
      </c>
      <c r="AH18" s="2">
        <f t="shared" si="0"/>
        <v>4181.2099704267002</v>
      </c>
      <c r="AI18" s="2" t="str">
        <f t="shared" si="0"/>
        <v>N.A.</v>
      </c>
      <c r="AJ18" s="2" t="str">
        <f t="shared" si="0"/>
        <v>N.A.</v>
      </c>
      <c r="AK18" s="2">
        <f t="shared" si="0"/>
        <v>2602.4651958919744</v>
      </c>
      <c r="AL18" s="2">
        <f t="shared" si="0"/>
        <v>409.41254159733791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1020.2216279371673</v>
      </c>
      <c r="AQ18" s="13">
        <f t="shared" si="0"/>
        <v>3122.2531455961653</v>
      </c>
      <c r="AR18" s="14">
        <f t="shared" si="0"/>
        <v>1187.8698540128546</v>
      </c>
    </row>
    <row r="19" spans="1:44" ht="15" customHeight="1" thickBot="1" x14ac:dyDescent="0.3">
      <c r="A19" s="4" t="s">
        <v>16</v>
      </c>
      <c r="B19" s="2">
        <v>619031731.99999976</v>
      </c>
      <c r="C19" s="2">
        <v>1960827479.0000033</v>
      </c>
      <c r="D19" s="2">
        <v>177322591.00000006</v>
      </c>
      <c r="E19" s="2">
        <v>40594460.000000007</v>
      </c>
      <c r="F19" s="2">
        <v>61507029.999999993</v>
      </c>
      <c r="G19" s="2">
        <v>116595790.99999997</v>
      </c>
      <c r="H19" s="2">
        <v>223660541.00000018</v>
      </c>
      <c r="I19" s="2">
        <v>79660649.999999955</v>
      </c>
      <c r="J19" s="2">
        <v>0</v>
      </c>
      <c r="K19" s="2"/>
      <c r="L19" s="1">
        <f t="shared" ref="L19" si="6">B19+D19+F19+H19+J19</f>
        <v>1081521894</v>
      </c>
      <c r="M19" s="13">
        <f t="shared" ref="M19" si="7">C19+E19+G19+I19+K19</f>
        <v>2197678380.0000033</v>
      </c>
      <c r="N19" s="17">
        <f t="shared" ref="N19" si="8">L19+M19</f>
        <v>3279200274.0000033</v>
      </c>
      <c r="P19" s="4" t="s">
        <v>16</v>
      </c>
      <c r="Q19" s="2">
        <v>155058</v>
      </c>
      <c r="R19" s="2">
        <v>341176</v>
      </c>
      <c r="S19" s="2">
        <v>38245</v>
      </c>
      <c r="T19" s="2">
        <v>5561</v>
      </c>
      <c r="U19" s="2">
        <v>10974</v>
      </c>
      <c r="V19" s="2">
        <v>17706</v>
      </c>
      <c r="W19" s="2">
        <v>99704</v>
      </c>
      <c r="X19" s="2">
        <v>18184</v>
      </c>
      <c r="Y19" s="2">
        <v>31284</v>
      </c>
      <c r="Z19" s="2">
        <v>0</v>
      </c>
      <c r="AA19" s="1">
        <f t="shared" ref="AA19" si="9">Q19+S19+U19+W19+Y19</f>
        <v>335265</v>
      </c>
      <c r="AB19" s="13">
        <f t="shared" ref="AB19" si="10">R19+T19+V19+X19+Z19</f>
        <v>382627</v>
      </c>
      <c r="AC19" s="14">
        <f t="shared" ref="AC19" si="11">AA19+AB19</f>
        <v>717892</v>
      </c>
      <c r="AE19" s="4" t="s">
        <v>16</v>
      </c>
      <c r="AF19" s="2">
        <f t="shared" si="5"/>
        <v>3992.2592320293038</v>
      </c>
      <c r="AG19" s="2">
        <f t="shared" si="0"/>
        <v>5747.2608829460551</v>
      </c>
      <c r="AH19" s="2">
        <f t="shared" si="0"/>
        <v>4636.4908092561136</v>
      </c>
      <c r="AI19" s="2">
        <f t="shared" si="0"/>
        <v>7299.8489480309308</v>
      </c>
      <c r="AJ19" s="2">
        <f t="shared" si="0"/>
        <v>5604.7958811736826</v>
      </c>
      <c r="AK19" s="2">
        <f t="shared" si="0"/>
        <v>6585.1005873715112</v>
      </c>
      <c r="AL19" s="2">
        <f t="shared" si="0"/>
        <v>2243.2454164326423</v>
      </c>
      <c r="AM19" s="2">
        <f t="shared" si="0"/>
        <v>4380.8100527936622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3225.871755178739</v>
      </c>
      <c r="AQ19" s="13">
        <f t="shared" ref="AQ19" si="13">IFERROR(M19/AB19, "N.A.")</f>
        <v>5743.6573477564398</v>
      </c>
      <c r="AR19" s="14">
        <f t="shared" ref="AR19" si="14">IFERROR(N19/AC19, "N.A.")</f>
        <v>4567.8183821521943</v>
      </c>
    </row>
    <row r="20" spans="1:44" ht="15" customHeight="1" thickBot="1" x14ac:dyDescent="0.3">
      <c r="A20" s="5" t="s">
        <v>0</v>
      </c>
      <c r="B20" s="24">
        <f>B19+C19</f>
        <v>2579859211.0000029</v>
      </c>
      <c r="C20" s="26"/>
      <c r="D20" s="24">
        <f>D19+E19</f>
        <v>217917051.00000006</v>
      </c>
      <c r="E20" s="26"/>
      <c r="F20" s="24">
        <f>F19+G19</f>
        <v>178102820.99999997</v>
      </c>
      <c r="G20" s="26"/>
      <c r="H20" s="24">
        <f>H19+I19</f>
        <v>303321191.00000012</v>
      </c>
      <c r="I20" s="26"/>
      <c r="J20" s="24">
        <f>J19+K19</f>
        <v>0</v>
      </c>
      <c r="K20" s="26"/>
      <c r="L20" s="24">
        <f>L19+M19</f>
        <v>3279200274.0000033</v>
      </c>
      <c r="M20" s="25"/>
      <c r="N20" s="18">
        <f>B20+D20+F20+H20+J20</f>
        <v>3279200274.0000029</v>
      </c>
      <c r="P20" s="5" t="s">
        <v>0</v>
      </c>
      <c r="Q20" s="24">
        <f>Q19+R19</f>
        <v>496234</v>
      </c>
      <c r="R20" s="26"/>
      <c r="S20" s="24">
        <f>S19+T19</f>
        <v>43806</v>
      </c>
      <c r="T20" s="26"/>
      <c r="U20" s="24">
        <f>U19+V19</f>
        <v>28680</v>
      </c>
      <c r="V20" s="26"/>
      <c r="W20" s="24">
        <f>W19+X19</f>
        <v>117888</v>
      </c>
      <c r="X20" s="26"/>
      <c r="Y20" s="24">
        <f>Y19+Z19</f>
        <v>31284</v>
      </c>
      <c r="Z20" s="26"/>
      <c r="AA20" s="24">
        <f>AA19+AB19</f>
        <v>717892</v>
      </c>
      <c r="AB20" s="26"/>
      <c r="AC20" s="19">
        <f>Q20+S20+U20+W20+Y20</f>
        <v>717892</v>
      </c>
      <c r="AE20" s="5" t="s">
        <v>0</v>
      </c>
      <c r="AF20" s="27">
        <f>IFERROR(B20/Q20,"N.A.")</f>
        <v>5198.8763587339899</v>
      </c>
      <c r="AG20" s="28"/>
      <c r="AH20" s="27">
        <f>IFERROR(D20/S20,"N.A.")</f>
        <v>4974.593685796468</v>
      </c>
      <c r="AI20" s="28"/>
      <c r="AJ20" s="27">
        <f>IFERROR(F20/U20,"N.A.")</f>
        <v>6210.0007322175725</v>
      </c>
      <c r="AK20" s="28"/>
      <c r="AL20" s="27">
        <f>IFERROR(H20/W20,"N.A.")</f>
        <v>2572.9606999864286</v>
      </c>
      <c r="AM20" s="28"/>
      <c r="AN20" s="27">
        <f>IFERROR(J20/Y20,"N.A.")</f>
        <v>0</v>
      </c>
      <c r="AO20" s="28"/>
      <c r="AP20" s="27">
        <f>IFERROR(L20/AA20,"N.A.")</f>
        <v>4567.8183821521943</v>
      </c>
      <c r="AQ20" s="28"/>
      <c r="AR20" s="16">
        <f>IFERROR(N20/AC20, "N.A.")</f>
        <v>4567.8183821521943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138273856</v>
      </c>
      <c r="C27" s="2"/>
      <c r="D27" s="2">
        <v>89161598.00000003</v>
      </c>
      <c r="E27" s="2"/>
      <c r="F27" s="2">
        <v>54809749.999999993</v>
      </c>
      <c r="G27" s="2"/>
      <c r="H27" s="2">
        <v>148812327</v>
      </c>
      <c r="I27" s="2"/>
      <c r="J27" s="2">
        <v>0</v>
      </c>
      <c r="K27" s="2"/>
      <c r="L27" s="1">
        <f>B27+D27+F27+H27+J27</f>
        <v>431057531</v>
      </c>
      <c r="M27" s="13">
        <f>C27+E27+G27+I27+K27</f>
        <v>0</v>
      </c>
      <c r="N27" s="14">
        <f>L27+M27</f>
        <v>431057531</v>
      </c>
      <c r="P27" s="3" t="s">
        <v>12</v>
      </c>
      <c r="Q27" s="2">
        <v>28573</v>
      </c>
      <c r="R27" s="2">
        <v>0</v>
      </c>
      <c r="S27" s="2">
        <v>16762</v>
      </c>
      <c r="T27" s="2">
        <v>0</v>
      </c>
      <c r="U27" s="2">
        <v>9640</v>
      </c>
      <c r="V27" s="2">
        <v>0</v>
      </c>
      <c r="W27" s="2">
        <v>42377</v>
      </c>
      <c r="X27" s="2">
        <v>0</v>
      </c>
      <c r="Y27" s="2">
        <v>1208</v>
      </c>
      <c r="Z27" s="2">
        <v>0</v>
      </c>
      <c r="AA27" s="1">
        <f>Q27+S27+U27+W27+Y27</f>
        <v>98560</v>
      </c>
      <c r="AB27" s="13">
        <f>R27+T27+V27+X27+Z27</f>
        <v>0</v>
      </c>
      <c r="AC27" s="14">
        <f>AA27+AB27</f>
        <v>98560</v>
      </c>
      <c r="AE27" s="3" t="s">
        <v>12</v>
      </c>
      <c r="AF27" s="2">
        <f>IFERROR(B27/Q27, "N.A.")</f>
        <v>4839.3187974661396</v>
      </c>
      <c r="AG27" s="2" t="str">
        <f t="shared" ref="AG27:AR31" si="15">IFERROR(C27/R27, "N.A.")</f>
        <v>N.A.</v>
      </c>
      <c r="AH27" s="2">
        <f t="shared" si="15"/>
        <v>5319.2696575587661</v>
      </c>
      <c r="AI27" s="2" t="str">
        <f t="shared" si="15"/>
        <v>N.A.</v>
      </c>
      <c r="AJ27" s="2">
        <f t="shared" si="15"/>
        <v>5685.6587136929456</v>
      </c>
      <c r="AK27" s="2" t="str">
        <f t="shared" si="15"/>
        <v>N.A.</v>
      </c>
      <c r="AL27" s="2">
        <f t="shared" si="15"/>
        <v>3511.6295868041625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4373.554494724026</v>
      </c>
      <c r="AQ27" s="13" t="str">
        <f t="shared" si="15"/>
        <v>N.A.</v>
      </c>
      <c r="AR27" s="14">
        <f t="shared" si="15"/>
        <v>4373.554494724026</v>
      </c>
    </row>
    <row r="28" spans="1:44" ht="15" customHeight="1" thickBot="1" x14ac:dyDescent="0.3">
      <c r="A28" s="3" t="s">
        <v>13</v>
      </c>
      <c r="B28" s="2">
        <v>15592665</v>
      </c>
      <c r="C28" s="2">
        <v>2663200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15592665</v>
      </c>
      <c r="M28" s="13">
        <f t="shared" si="16"/>
        <v>2663200</v>
      </c>
      <c r="N28" s="14">
        <f t="shared" ref="N28:N30" si="17">L28+M28</f>
        <v>18255865</v>
      </c>
      <c r="P28" s="3" t="s">
        <v>13</v>
      </c>
      <c r="Q28" s="2">
        <v>4702</v>
      </c>
      <c r="R28" s="2">
        <v>441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4702</v>
      </c>
      <c r="AB28" s="13">
        <f t="shared" si="18"/>
        <v>441</v>
      </c>
      <c r="AC28" s="14">
        <f t="shared" ref="AC28:AC30" si="19">AA28+AB28</f>
        <v>5143</v>
      </c>
      <c r="AE28" s="3" t="s">
        <v>13</v>
      </c>
      <c r="AF28" s="2">
        <f t="shared" ref="AF28:AF31" si="20">IFERROR(B28/Q28, "N.A.")</f>
        <v>3316.1771586558912</v>
      </c>
      <c r="AG28" s="2">
        <f t="shared" si="15"/>
        <v>6039.0022675736964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3316.1771586558912</v>
      </c>
      <c r="AQ28" s="13">
        <f t="shared" si="15"/>
        <v>6039.0022675736964</v>
      </c>
      <c r="AR28" s="14">
        <f t="shared" si="15"/>
        <v>3549.6529263076027</v>
      </c>
    </row>
    <row r="29" spans="1:44" ht="15" customHeight="1" thickBot="1" x14ac:dyDescent="0.3">
      <c r="A29" s="3" t="s">
        <v>14</v>
      </c>
      <c r="B29" s="2">
        <v>243328534.00000009</v>
      </c>
      <c r="C29" s="2">
        <v>1288437666.9999988</v>
      </c>
      <c r="D29" s="2">
        <v>51372899.000000007</v>
      </c>
      <c r="E29" s="2">
        <v>24463870.000000004</v>
      </c>
      <c r="F29" s="2"/>
      <c r="G29" s="2">
        <v>79452680.000000015</v>
      </c>
      <c r="H29" s="2"/>
      <c r="I29" s="2">
        <v>63297229.999999993</v>
      </c>
      <c r="J29" s="2">
        <v>0</v>
      </c>
      <c r="K29" s="2"/>
      <c r="L29" s="1">
        <f t="shared" si="16"/>
        <v>294701433.00000012</v>
      </c>
      <c r="M29" s="13">
        <f t="shared" si="16"/>
        <v>1455651446.9999988</v>
      </c>
      <c r="N29" s="14">
        <f t="shared" si="17"/>
        <v>1750352879.999999</v>
      </c>
      <c r="P29" s="3" t="s">
        <v>14</v>
      </c>
      <c r="Q29" s="2">
        <v>53615</v>
      </c>
      <c r="R29" s="2">
        <v>212691</v>
      </c>
      <c r="S29" s="2">
        <v>12490</v>
      </c>
      <c r="T29" s="2">
        <v>3048</v>
      </c>
      <c r="U29" s="2">
        <v>0</v>
      </c>
      <c r="V29" s="2">
        <v>11324</v>
      </c>
      <c r="W29" s="2">
        <v>0</v>
      </c>
      <c r="X29" s="2">
        <v>12569</v>
      </c>
      <c r="Y29" s="2">
        <v>4274</v>
      </c>
      <c r="Z29" s="2">
        <v>0</v>
      </c>
      <c r="AA29" s="1">
        <f t="shared" si="18"/>
        <v>70379</v>
      </c>
      <c r="AB29" s="13">
        <f t="shared" si="18"/>
        <v>239632</v>
      </c>
      <c r="AC29" s="14">
        <f t="shared" si="19"/>
        <v>310011</v>
      </c>
      <c r="AE29" s="3" t="s">
        <v>14</v>
      </c>
      <c r="AF29" s="2">
        <f t="shared" si="20"/>
        <v>4538.4413690198653</v>
      </c>
      <c r="AG29" s="2">
        <f t="shared" si="15"/>
        <v>6057.7911947379007</v>
      </c>
      <c r="AH29" s="2">
        <f t="shared" si="15"/>
        <v>4113.1224179343481</v>
      </c>
      <c r="AI29" s="2">
        <f t="shared" si="15"/>
        <v>8026.2040682414708</v>
      </c>
      <c r="AJ29" s="2" t="str">
        <f t="shared" si="15"/>
        <v>N.A.</v>
      </c>
      <c r="AK29" s="2">
        <f t="shared" si="15"/>
        <v>7016.3087248322163</v>
      </c>
      <c r="AL29" s="2" t="str">
        <f t="shared" si="15"/>
        <v>N.A.</v>
      </c>
      <c r="AM29" s="2">
        <f t="shared" si="15"/>
        <v>5035.9797915506397</v>
      </c>
      <c r="AN29" s="2">
        <f t="shared" si="15"/>
        <v>0</v>
      </c>
      <c r="AO29" s="2" t="str">
        <f t="shared" si="15"/>
        <v>N.A.</v>
      </c>
      <c r="AP29" s="15">
        <f t="shared" si="15"/>
        <v>4187.3489677318539</v>
      </c>
      <c r="AQ29" s="13">
        <f t="shared" si="15"/>
        <v>6074.5286397476084</v>
      </c>
      <c r="AR29" s="14">
        <f t="shared" si="15"/>
        <v>5646.0992674453455</v>
      </c>
    </row>
    <row r="30" spans="1:44" ht="15" customHeight="1" thickBot="1" x14ac:dyDescent="0.3">
      <c r="A30" s="3" t="s">
        <v>15</v>
      </c>
      <c r="B30" s="2">
        <v>21523089.999999996</v>
      </c>
      <c r="C30" s="2">
        <v>3580200</v>
      </c>
      <c r="D30" s="2">
        <v>9896924</v>
      </c>
      <c r="E30" s="2"/>
      <c r="F30" s="2"/>
      <c r="G30" s="2">
        <v>5770321.0000000019</v>
      </c>
      <c r="H30" s="2">
        <v>7232780.9999999981</v>
      </c>
      <c r="I30" s="2"/>
      <c r="J30" s="2">
        <v>0</v>
      </c>
      <c r="K30" s="2"/>
      <c r="L30" s="1">
        <f t="shared" si="16"/>
        <v>38652794.999999993</v>
      </c>
      <c r="M30" s="13">
        <f t="shared" si="16"/>
        <v>9350521.0000000019</v>
      </c>
      <c r="N30" s="14">
        <f t="shared" si="17"/>
        <v>48003315.999999993</v>
      </c>
      <c r="P30" s="3" t="s">
        <v>15</v>
      </c>
      <c r="Q30" s="2">
        <v>8040</v>
      </c>
      <c r="R30" s="2">
        <v>709</v>
      </c>
      <c r="S30" s="2">
        <v>2367</v>
      </c>
      <c r="T30" s="2">
        <v>0</v>
      </c>
      <c r="U30" s="2">
        <v>0</v>
      </c>
      <c r="V30" s="2">
        <v>2451</v>
      </c>
      <c r="W30" s="2">
        <v>17975</v>
      </c>
      <c r="X30" s="2">
        <v>0</v>
      </c>
      <c r="Y30" s="2">
        <v>7216</v>
      </c>
      <c r="Z30" s="2">
        <v>0</v>
      </c>
      <c r="AA30" s="1">
        <f t="shared" si="18"/>
        <v>35598</v>
      </c>
      <c r="AB30" s="13">
        <f t="shared" si="18"/>
        <v>3160</v>
      </c>
      <c r="AC30" s="17">
        <f t="shared" si="19"/>
        <v>38758</v>
      </c>
      <c r="AE30" s="3" t="s">
        <v>15</v>
      </c>
      <c r="AF30" s="2">
        <f t="shared" si="20"/>
        <v>2677.0012437810942</v>
      </c>
      <c r="AG30" s="2">
        <f t="shared" si="15"/>
        <v>5049.6473906911142</v>
      </c>
      <c r="AH30" s="2">
        <f t="shared" si="15"/>
        <v>4181.2099704267002</v>
      </c>
      <c r="AI30" s="2" t="str">
        <f t="shared" si="15"/>
        <v>N.A.</v>
      </c>
      <c r="AJ30" s="2" t="str">
        <f t="shared" si="15"/>
        <v>N.A.</v>
      </c>
      <c r="AK30" s="2">
        <f t="shared" si="15"/>
        <v>2354.2721338229303</v>
      </c>
      <c r="AL30" s="2">
        <f t="shared" si="15"/>
        <v>402.3800278164116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1085.8136693072643</v>
      </c>
      <c r="AQ30" s="13">
        <f t="shared" si="15"/>
        <v>2959.0256329113931</v>
      </c>
      <c r="AR30" s="14">
        <f t="shared" si="15"/>
        <v>1238.539553124516</v>
      </c>
    </row>
    <row r="31" spans="1:44" ht="15" customHeight="1" thickBot="1" x14ac:dyDescent="0.3">
      <c r="A31" s="4" t="s">
        <v>16</v>
      </c>
      <c r="B31" s="2">
        <v>418718145.00000018</v>
      </c>
      <c r="C31" s="2">
        <v>1294681066.9999983</v>
      </c>
      <c r="D31" s="2">
        <v>150431421.00000009</v>
      </c>
      <c r="E31" s="2">
        <v>24463870.000000004</v>
      </c>
      <c r="F31" s="2">
        <v>54809749.999999993</v>
      </c>
      <c r="G31" s="2">
        <v>85223000.99999997</v>
      </c>
      <c r="H31" s="2">
        <v>156045108.00000021</v>
      </c>
      <c r="I31" s="2">
        <v>63297229.999999993</v>
      </c>
      <c r="J31" s="2">
        <v>0</v>
      </c>
      <c r="K31" s="2"/>
      <c r="L31" s="1">
        <f t="shared" ref="L31" si="21">B31+D31+F31+H31+J31</f>
        <v>780004424.00000048</v>
      </c>
      <c r="M31" s="13">
        <f t="shared" ref="M31" si="22">C31+E31+G31+I31+K31</f>
        <v>1467665167.9999983</v>
      </c>
      <c r="N31" s="17">
        <f t="shared" ref="N31" si="23">L31+M31</f>
        <v>2247669591.999999</v>
      </c>
      <c r="P31" s="4" t="s">
        <v>16</v>
      </c>
      <c r="Q31" s="2">
        <v>94930</v>
      </c>
      <c r="R31" s="2">
        <v>213841</v>
      </c>
      <c r="S31" s="2">
        <v>31619</v>
      </c>
      <c r="T31" s="2">
        <v>3048</v>
      </c>
      <c r="U31" s="2">
        <v>9640</v>
      </c>
      <c r="V31" s="2">
        <v>13775</v>
      </c>
      <c r="W31" s="2">
        <v>60352</v>
      </c>
      <c r="X31" s="2">
        <v>12569</v>
      </c>
      <c r="Y31" s="2">
        <v>12698</v>
      </c>
      <c r="Z31" s="2">
        <v>0</v>
      </c>
      <c r="AA31" s="1">
        <f t="shared" ref="AA31" si="24">Q31+S31+U31+W31+Y31</f>
        <v>209239</v>
      </c>
      <c r="AB31" s="13">
        <f t="shared" ref="AB31" si="25">R31+T31+V31+X31+Z31</f>
        <v>243233</v>
      </c>
      <c r="AC31" s="14">
        <f t="shared" ref="AC31" si="26">AA31+AB31</f>
        <v>452472</v>
      </c>
      <c r="AE31" s="4" t="s">
        <v>16</v>
      </c>
      <c r="AF31" s="2">
        <f t="shared" si="20"/>
        <v>4410.8094912040469</v>
      </c>
      <c r="AG31" s="2">
        <f t="shared" si="15"/>
        <v>6054.4098980083254</v>
      </c>
      <c r="AH31" s="2">
        <f t="shared" si="15"/>
        <v>4757.6274075714</v>
      </c>
      <c r="AI31" s="2">
        <f t="shared" si="15"/>
        <v>8026.2040682414708</v>
      </c>
      <c r="AJ31" s="2">
        <f t="shared" si="15"/>
        <v>5685.6587136929456</v>
      </c>
      <c r="AK31" s="2">
        <f t="shared" si="15"/>
        <v>6186.7877313974568</v>
      </c>
      <c r="AL31" s="2">
        <f t="shared" si="15"/>
        <v>2585.5830461293776</v>
      </c>
      <c r="AM31" s="2">
        <f t="shared" si="15"/>
        <v>5035.9797915506397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3727.8156748980855</v>
      </c>
      <c r="AQ31" s="13">
        <f t="shared" ref="AQ31" si="28">IFERROR(M31/AB31, "N.A.")</f>
        <v>6033.9886775231907</v>
      </c>
      <c r="AR31" s="14">
        <f t="shared" ref="AR31" si="29">IFERROR(N31/AC31, "N.A.")</f>
        <v>4967.5330009370728</v>
      </c>
    </row>
    <row r="32" spans="1:44" ht="15" customHeight="1" thickBot="1" x14ac:dyDescent="0.3">
      <c r="A32" s="5" t="s">
        <v>0</v>
      </c>
      <c r="B32" s="24">
        <f>B31+C31</f>
        <v>1713399211.9999986</v>
      </c>
      <c r="C32" s="26"/>
      <c r="D32" s="24">
        <f>D31+E31</f>
        <v>174895291.00000009</v>
      </c>
      <c r="E32" s="26"/>
      <c r="F32" s="24">
        <f>F31+G31</f>
        <v>140032750.99999997</v>
      </c>
      <c r="G32" s="26"/>
      <c r="H32" s="24">
        <f>H31+I31</f>
        <v>219342338.00000021</v>
      </c>
      <c r="I32" s="26"/>
      <c r="J32" s="24">
        <f>J31+K31</f>
        <v>0</v>
      </c>
      <c r="K32" s="26"/>
      <c r="L32" s="24">
        <f>L31+M31</f>
        <v>2247669591.999999</v>
      </c>
      <c r="M32" s="25"/>
      <c r="N32" s="18">
        <f>B32+D32+F32+H32+J32</f>
        <v>2247669591.9999986</v>
      </c>
      <c r="P32" s="5" t="s">
        <v>0</v>
      </c>
      <c r="Q32" s="24">
        <f>Q31+R31</f>
        <v>308771</v>
      </c>
      <c r="R32" s="26"/>
      <c r="S32" s="24">
        <f>S31+T31</f>
        <v>34667</v>
      </c>
      <c r="T32" s="26"/>
      <c r="U32" s="24">
        <f>U31+V31</f>
        <v>23415</v>
      </c>
      <c r="V32" s="26"/>
      <c r="W32" s="24">
        <f>W31+X31</f>
        <v>72921</v>
      </c>
      <c r="X32" s="26"/>
      <c r="Y32" s="24">
        <f>Y31+Z31</f>
        <v>12698</v>
      </c>
      <c r="Z32" s="26"/>
      <c r="AA32" s="24">
        <f>AA31+AB31</f>
        <v>452472</v>
      </c>
      <c r="AB32" s="26"/>
      <c r="AC32" s="19">
        <f>Q32+S32+U32+W32+Y32</f>
        <v>452472</v>
      </c>
      <c r="AE32" s="5" t="s">
        <v>0</v>
      </c>
      <c r="AF32" s="27">
        <f>IFERROR(B32/Q32,"N.A.")</f>
        <v>5549.0937037480808</v>
      </c>
      <c r="AG32" s="28"/>
      <c r="AH32" s="27">
        <f>IFERROR(D32/S32,"N.A.")</f>
        <v>5045.0079614619117</v>
      </c>
      <c r="AI32" s="28"/>
      <c r="AJ32" s="27">
        <f>IFERROR(F32/U32,"N.A.")</f>
        <v>5980.4719624172531</v>
      </c>
      <c r="AK32" s="28"/>
      <c r="AL32" s="27">
        <f>IFERROR(H32/W32,"N.A.")</f>
        <v>3007.9447347129112</v>
      </c>
      <c r="AM32" s="28"/>
      <c r="AN32" s="27">
        <f>IFERROR(J32/Y32,"N.A.")</f>
        <v>0</v>
      </c>
      <c r="AO32" s="28"/>
      <c r="AP32" s="27">
        <f>IFERROR(L32/AA32,"N.A.")</f>
        <v>4967.5330009370728</v>
      </c>
      <c r="AQ32" s="28"/>
      <c r="AR32" s="16">
        <f>IFERROR(N32/AC32, "N.A.")</f>
        <v>4967.5330009370718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21001493.999999993</v>
      </c>
      <c r="C39" s="2"/>
      <c r="D39" s="2">
        <v>2183280</v>
      </c>
      <c r="E39" s="2"/>
      <c r="F39" s="2">
        <v>6697280</v>
      </c>
      <c r="G39" s="2"/>
      <c r="H39" s="2">
        <v>66974391.99999997</v>
      </c>
      <c r="I39" s="2"/>
      <c r="J39" s="2">
        <v>0</v>
      </c>
      <c r="K39" s="2"/>
      <c r="L39" s="1">
        <f>B39+D39+F39+H39+J39</f>
        <v>96856445.99999997</v>
      </c>
      <c r="M39" s="13">
        <f>C39+E39+G39+I39+K39</f>
        <v>0</v>
      </c>
      <c r="N39" s="14">
        <f>L39+M39</f>
        <v>96856445.99999997</v>
      </c>
      <c r="P39" s="3" t="s">
        <v>12</v>
      </c>
      <c r="Q39" s="2">
        <v>7123</v>
      </c>
      <c r="R39" s="2">
        <v>0</v>
      </c>
      <c r="S39" s="2">
        <v>1067</v>
      </c>
      <c r="T39" s="2">
        <v>0</v>
      </c>
      <c r="U39" s="2">
        <v>1334</v>
      </c>
      <c r="V39" s="2">
        <v>0</v>
      </c>
      <c r="W39" s="2">
        <v>38095</v>
      </c>
      <c r="X39" s="2">
        <v>0</v>
      </c>
      <c r="Y39" s="2">
        <v>6986</v>
      </c>
      <c r="Z39" s="2">
        <v>0</v>
      </c>
      <c r="AA39" s="1">
        <f>Q39+S39+U39+W39+Y39</f>
        <v>54605</v>
      </c>
      <c r="AB39" s="13">
        <f>R39+T39+V39+X39+Z39</f>
        <v>0</v>
      </c>
      <c r="AC39" s="14">
        <f>AA39+AB39</f>
        <v>54605</v>
      </c>
      <c r="AE39" s="3" t="s">
        <v>12</v>
      </c>
      <c r="AF39" s="2">
        <f>IFERROR(B39/Q39, "N.A.")</f>
        <v>2948.4057279236267</v>
      </c>
      <c r="AG39" s="2" t="str">
        <f t="shared" ref="AG39:AR43" si="30">IFERROR(C39/R39, "N.A.")</f>
        <v>N.A.</v>
      </c>
      <c r="AH39" s="2">
        <f t="shared" si="30"/>
        <v>2046.1855670103093</v>
      </c>
      <c r="AI39" s="2" t="str">
        <f t="shared" si="30"/>
        <v>N.A.</v>
      </c>
      <c r="AJ39" s="2">
        <f t="shared" si="30"/>
        <v>5020.4497751124436</v>
      </c>
      <c r="AK39" s="2" t="str">
        <f t="shared" si="30"/>
        <v>N.A.</v>
      </c>
      <c r="AL39" s="2">
        <f t="shared" si="30"/>
        <v>1758.0887780548621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1773.7651497115644</v>
      </c>
      <c r="AQ39" s="13" t="str">
        <f t="shared" si="30"/>
        <v>N.A.</v>
      </c>
      <c r="AR39" s="14">
        <f t="shared" si="30"/>
        <v>1773.7651497115644</v>
      </c>
    </row>
    <row r="40" spans="1:44" ht="15" customHeight="1" thickBot="1" x14ac:dyDescent="0.3">
      <c r="A40" s="3" t="s">
        <v>13</v>
      </c>
      <c r="B40" s="2">
        <v>63005771.00000003</v>
      </c>
      <c r="C40" s="2">
        <v>3543430</v>
      </c>
      <c r="D40" s="2">
        <v>620920</v>
      </c>
      <c r="E40" s="2">
        <v>321640</v>
      </c>
      <c r="F40" s="2"/>
      <c r="G40" s="2"/>
      <c r="H40" s="2"/>
      <c r="I40" s="2"/>
      <c r="J40" s="2"/>
      <c r="K40" s="2"/>
      <c r="L40" s="1">
        <f t="shared" ref="L40:M42" si="31">B40+D40+F40+H40+J40</f>
        <v>63626691.00000003</v>
      </c>
      <c r="M40" s="13">
        <f t="shared" si="31"/>
        <v>3865070</v>
      </c>
      <c r="N40" s="14">
        <f t="shared" ref="N40:N42" si="32">L40+M40</f>
        <v>67491761.00000003</v>
      </c>
      <c r="P40" s="3" t="s">
        <v>13</v>
      </c>
      <c r="Q40" s="2">
        <v>21539</v>
      </c>
      <c r="R40" s="2">
        <v>886</v>
      </c>
      <c r="S40" s="2">
        <v>361</v>
      </c>
      <c r="T40" s="2">
        <v>187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21900</v>
      </c>
      <c r="AB40" s="13">
        <f t="shared" si="33"/>
        <v>1073</v>
      </c>
      <c r="AC40" s="14">
        <f t="shared" ref="AC40:AC42" si="34">AA40+AB40</f>
        <v>22973</v>
      </c>
      <c r="AE40" s="3" t="s">
        <v>13</v>
      </c>
      <c r="AF40" s="2">
        <f t="shared" ref="AF40:AF43" si="35">IFERROR(B40/Q40, "N.A.")</f>
        <v>2925.1948094154804</v>
      </c>
      <c r="AG40" s="2">
        <f t="shared" si="30"/>
        <v>3999.3566591422123</v>
      </c>
      <c r="AH40" s="2">
        <f t="shared" si="30"/>
        <v>1720</v>
      </c>
      <c r="AI40" s="2">
        <f t="shared" si="30"/>
        <v>1720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2905.3283561643848</v>
      </c>
      <c r="AQ40" s="13">
        <f t="shared" si="30"/>
        <v>3602.1155638397017</v>
      </c>
      <c r="AR40" s="14">
        <f t="shared" si="30"/>
        <v>2937.8731989727085</v>
      </c>
    </row>
    <row r="41" spans="1:44" ht="15" customHeight="1" thickBot="1" x14ac:dyDescent="0.3">
      <c r="A41" s="3" t="s">
        <v>14</v>
      </c>
      <c r="B41" s="2">
        <v>116306321.99999999</v>
      </c>
      <c r="C41" s="2">
        <v>662602982.00000024</v>
      </c>
      <c r="D41" s="2">
        <v>24086970</v>
      </c>
      <c r="E41" s="2">
        <v>15808950</v>
      </c>
      <c r="F41" s="2"/>
      <c r="G41" s="2">
        <v>30301230.000000004</v>
      </c>
      <c r="H41" s="2"/>
      <c r="I41" s="2">
        <v>16363420.000000004</v>
      </c>
      <c r="J41" s="2">
        <v>0</v>
      </c>
      <c r="K41" s="2"/>
      <c r="L41" s="1">
        <f t="shared" si="31"/>
        <v>140393292</v>
      </c>
      <c r="M41" s="13">
        <f t="shared" si="31"/>
        <v>725076582.00000024</v>
      </c>
      <c r="N41" s="14">
        <f t="shared" si="32"/>
        <v>865469874.00000024</v>
      </c>
      <c r="P41" s="3" t="s">
        <v>14</v>
      </c>
      <c r="Q41" s="2">
        <v>31466</v>
      </c>
      <c r="R41" s="2">
        <v>126449</v>
      </c>
      <c r="S41" s="2">
        <v>5198</v>
      </c>
      <c r="T41" s="2">
        <v>2326</v>
      </c>
      <c r="U41" s="2">
        <v>0</v>
      </c>
      <c r="V41" s="2">
        <v>3753</v>
      </c>
      <c r="W41" s="2">
        <v>0</v>
      </c>
      <c r="X41" s="2">
        <v>5615</v>
      </c>
      <c r="Y41" s="2">
        <v>9940</v>
      </c>
      <c r="Z41" s="2">
        <v>0</v>
      </c>
      <c r="AA41" s="1">
        <f t="shared" si="33"/>
        <v>46604</v>
      </c>
      <c r="AB41" s="13">
        <f t="shared" si="33"/>
        <v>138143</v>
      </c>
      <c r="AC41" s="14">
        <f t="shared" si="34"/>
        <v>184747</v>
      </c>
      <c r="AE41" s="3" t="s">
        <v>14</v>
      </c>
      <c r="AF41" s="2">
        <f t="shared" si="35"/>
        <v>3696.2537977499519</v>
      </c>
      <c r="AG41" s="2">
        <f t="shared" si="30"/>
        <v>5240.0808389152962</v>
      </c>
      <c r="AH41" s="2">
        <f t="shared" si="30"/>
        <v>4633.891881492882</v>
      </c>
      <c r="AI41" s="2">
        <f t="shared" si="30"/>
        <v>6796.6251074806532</v>
      </c>
      <c r="AJ41" s="2" t="str">
        <f t="shared" si="30"/>
        <v>N.A.</v>
      </c>
      <c r="AK41" s="2">
        <f t="shared" si="30"/>
        <v>8073.8689048760998</v>
      </c>
      <c r="AL41" s="2" t="str">
        <f t="shared" si="30"/>
        <v>N.A.</v>
      </c>
      <c r="AM41" s="2">
        <f t="shared" si="30"/>
        <v>2914.2333036509358</v>
      </c>
      <c r="AN41" s="2">
        <f t="shared" si="30"/>
        <v>0</v>
      </c>
      <c r="AO41" s="2" t="str">
        <f t="shared" si="30"/>
        <v>N.A.</v>
      </c>
      <c r="AP41" s="15">
        <f t="shared" si="30"/>
        <v>3012.4730066088746</v>
      </c>
      <c r="AQ41" s="13">
        <f t="shared" si="30"/>
        <v>5248.7392195044285</v>
      </c>
      <c r="AR41" s="14">
        <f t="shared" si="30"/>
        <v>4684.6220723475899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>
        <v>1071560</v>
      </c>
      <c r="H42" s="2">
        <v>641040.99999999988</v>
      </c>
      <c r="I42" s="2"/>
      <c r="J42" s="2">
        <v>0</v>
      </c>
      <c r="K42" s="2"/>
      <c r="L42" s="1">
        <f t="shared" si="31"/>
        <v>641040.99999999988</v>
      </c>
      <c r="M42" s="13">
        <f t="shared" si="31"/>
        <v>1071560</v>
      </c>
      <c r="N42" s="14">
        <f t="shared" si="32"/>
        <v>1712601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178</v>
      </c>
      <c r="W42" s="2">
        <v>1257</v>
      </c>
      <c r="X42" s="2">
        <v>0</v>
      </c>
      <c r="Y42" s="2">
        <v>1660</v>
      </c>
      <c r="Z42" s="2">
        <v>0</v>
      </c>
      <c r="AA42" s="1">
        <f t="shared" si="33"/>
        <v>2917</v>
      </c>
      <c r="AB42" s="13">
        <f t="shared" si="33"/>
        <v>178</v>
      </c>
      <c r="AC42" s="14">
        <f t="shared" si="34"/>
        <v>3095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6020</v>
      </c>
      <c r="AL42" s="2">
        <f t="shared" si="30"/>
        <v>509.9769291964995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219.7603702434007</v>
      </c>
      <c r="AQ42" s="13">
        <f t="shared" si="30"/>
        <v>6020</v>
      </c>
      <c r="AR42" s="14">
        <f t="shared" si="30"/>
        <v>553.34442649434573</v>
      </c>
    </row>
    <row r="43" spans="1:44" ht="15" customHeight="1" thickBot="1" x14ac:dyDescent="0.3">
      <c r="A43" s="4" t="s">
        <v>16</v>
      </c>
      <c r="B43" s="2">
        <v>200313586.99999997</v>
      </c>
      <c r="C43" s="2">
        <v>666146412.00000012</v>
      </c>
      <c r="D43" s="2">
        <v>26891169.999999996</v>
      </c>
      <c r="E43" s="2">
        <v>16130590</v>
      </c>
      <c r="F43" s="2">
        <v>6697280</v>
      </c>
      <c r="G43" s="2">
        <v>31372790</v>
      </c>
      <c r="H43" s="2">
        <v>67615432.999999985</v>
      </c>
      <c r="I43" s="2">
        <v>16363420.000000004</v>
      </c>
      <c r="J43" s="2">
        <v>0</v>
      </c>
      <c r="K43" s="2"/>
      <c r="L43" s="1">
        <f t="shared" ref="L43" si="36">B43+D43+F43+H43+J43</f>
        <v>301517469.99999994</v>
      </c>
      <c r="M43" s="13">
        <f t="shared" ref="M43" si="37">C43+E43+G43+I43+K43</f>
        <v>730013212.00000012</v>
      </c>
      <c r="N43" s="17">
        <f t="shared" ref="N43" si="38">L43+M43</f>
        <v>1031530682</v>
      </c>
      <c r="P43" s="4" t="s">
        <v>16</v>
      </c>
      <c r="Q43" s="2">
        <v>60128</v>
      </c>
      <c r="R43" s="2">
        <v>127335</v>
      </c>
      <c r="S43" s="2">
        <v>6626</v>
      </c>
      <c r="T43" s="2">
        <v>2513</v>
      </c>
      <c r="U43" s="2">
        <v>1334</v>
      </c>
      <c r="V43" s="2">
        <v>3931</v>
      </c>
      <c r="W43" s="2">
        <v>39352</v>
      </c>
      <c r="X43" s="2">
        <v>5615</v>
      </c>
      <c r="Y43" s="2">
        <v>18586</v>
      </c>
      <c r="Z43" s="2">
        <v>0</v>
      </c>
      <c r="AA43" s="1">
        <f t="shared" ref="AA43" si="39">Q43+S43+U43+W43+Y43</f>
        <v>126026</v>
      </c>
      <c r="AB43" s="13">
        <f t="shared" ref="AB43" si="40">R43+T43+V43+X43+Z43</f>
        <v>139394</v>
      </c>
      <c r="AC43" s="17">
        <f t="shared" ref="AC43" si="41">AA43+AB43</f>
        <v>265420</v>
      </c>
      <c r="AE43" s="4" t="s">
        <v>16</v>
      </c>
      <c r="AF43" s="2">
        <f t="shared" si="35"/>
        <v>3331.452684273549</v>
      </c>
      <c r="AG43" s="2">
        <f t="shared" si="30"/>
        <v>5231.4478501590302</v>
      </c>
      <c r="AH43" s="2">
        <f t="shared" si="30"/>
        <v>4058.4319348022937</v>
      </c>
      <c r="AI43" s="2">
        <f t="shared" si="30"/>
        <v>6418.8579387186628</v>
      </c>
      <c r="AJ43" s="2">
        <f t="shared" si="30"/>
        <v>5020.4497751124436</v>
      </c>
      <c r="AK43" s="2">
        <f t="shared" si="30"/>
        <v>7980.8674637496824</v>
      </c>
      <c r="AL43" s="2">
        <f t="shared" si="30"/>
        <v>1718.2210052856267</v>
      </c>
      <c r="AM43" s="2">
        <f t="shared" si="30"/>
        <v>2914.2333036509358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2392.5021027407038</v>
      </c>
      <c r="AQ43" s="13">
        <f t="shared" ref="AQ43" si="43">IFERROR(M43/AB43, "N.A.")</f>
        <v>5237.0490265004237</v>
      </c>
      <c r="AR43" s="14">
        <f t="shared" ref="AR43" si="44">IFERROR(N43/AC43, "N.A.")</f>
        <v>3886.4090196669431</v>
      </c>
    </row>
    <row r="44" spans="1:44" ht="15" customHeight="1" thickBot="1" x14ac:dyDescent="0.3">
      <c r="A44" s="5" t="s">
        <v>0</v>
      </c>
      <c r="B44" s="24">
        <f>B43+C43</f>
        <v>866459999.00000012</v>
      </c>
      <c r="C44" s="26"/>
      <c r="D44" s="24">
        <f>D43+E43</f>
        <v>43021760</v>
      </c>
      <c r="E44" s="26"/>
      <c r="F44" s="24">
        <f>F43+G43</f>
        <v>38070070</v>
      </c>
      <c r="G44" s="26"/>
      <c r="H44" s="24">
        <f>H43+I43</f>
        <v>83978852.999999985</v>
      </c>
      <c r="I44" s="26"/>
      <c r="J44" s="24">
        <f>J43+K43</f>
        <v>0</v>
      </c>
      <c r="K44" s="26"/>
      <c r="L44" s="24">
        <f>L43+M43</f>
        <v>1031530682</v>
      </c>
      <c r="M44" s="25"/>
      <c r="N44" s="18">
        <f>B44+D44+F44+H44+J44</f>
        <v>1031530682.0000001</v>
      </c>
      <c r="P44" s="5" t="s">
        <v>0</v>
      </c>
      <c r="Q44" s="24">
        <f>Q43+R43</f>
        <v>187463</v>
      </c>
      <c r="R44" s="26"/>
      <c r="S44" s="24">
        <f>S43+T43</f>
        <v>9139</v>
      </c>
      <c r="T44" s="26"/>
      <c r="U44" s="24">
        <f>U43+V43</f>
        <v>5265</v>
      </c>
      <c r="V44" s="26"/>
      <c r="W44" s="24">
        <f>W43+X43</f>
        <v>44967</v>
      </c>
      <c r="X44" s="26"/>
      <c r="Y44" s="24">
        <f>Y43+Z43</f>
        <v>18586</v>
      </c>
      <c r="Z44" s="26"/>
      <c r="AA44" s="24">
        <f>AA43+AB43</f>
        <v>265420</v>
      </c>
      <c r="AB44" s="25"/>
      <c r="AC44" s="18">
        <f>Q44+S44+U44+W44+Y44</f>
        <v>265420</v>
      </c>
      <c r="AE44" s="5" t="s">
        <v>0</v>
      </c>
      <c r="AF44" s="27">
        <f>IFERROR(B44/Q44,"N.A.")</f>
        <v>4622.0320756629317</v>
      </c>
      <c r="AG44" s="28"/>
      <c r="AH44" s="27">
        <f>IFERROR(D44/S44,"N.A.")</f>
        <v>4707.4909727541308</v>
      </c>
      <c r="AI44" s="28"/>
      <c r="AJ44" s="27">
        <f>IFERROR(F44/U44,"N.A.")</f>
        <v>7230.7825261158596</v>
      </c>
      <c r="AK44" s="28"/>
      <c r="AL44" s="27">
        <f>IFERROR(H44/W44,"N.A.")</f>
        <v>1867.5662819400891</v>
      </c>
      <c r="AM44" s="28"/>
      <c r="AN44" s="27">
        <f>IFERROR(J44/Y44,"N.A.")</f>
        <v>0</v>
      </c>
      <c r="AO44" s="28"/>
      <c r="AP44" s="27">
        <f>IFERROR(L44/AA44,"N.A.")</f>
        <v>3886.4090196669431</v>
      </c>
      <c r="AQ44" s="28"/>
      <c r="AR44" s="16">
        <f>IFERROR(N44/AC44, "N.A.")</f>
        <v>3886.4090196669435</v>
      </c>
    </row>
  </sheetData>
  <mergeCells count="144"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20:M20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32:M32"/>
    <mergeCell ref="L44:M44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5313658</v>
      </c>
      <c r="C15" s="2"/>
      <c r="D15" s="2">
        <v>2466050</v>
      </c>
      <c r="E15" s="2"/>
      <c r="F15" s="2">
        <v>2963130</v>
      </c>
      <c r="G15" s="2"/>
      <c r="H15" s="2">
        <v>7799095.0000000009</v>
      </c>
      <c r="I15" s="2"/>
      <c r="J15" s="2">
        <v>0</v>
      </c>
      <c r="K15" s="2"/>
      <c r="L15" s="1">
        <f>B15+D15+F15+H15+J15</f>
        <v>18541933</v>
      </c>
      <c r="M15" s="13">
        <f>C15+E15+G15+I15+K15</f>
        <v>0</v>
      </c>
      <c r="N15" s="14">
        <f>L15+M15</f>
        <v>18541933</v>
      </c>
      <c r="P15" s="3" t="s">
        <v>12</v>
      </c>
      <c r="Q15" s="2">
        <v>2462</v>
      </c>
      <c r="R15" s="2">
        <v>0</v>
      </c>
      <c r="S15" s="2">
        <v>648</v>
      </c>
      <c r="T15" s="2">
        <v>0</v>
      </c>
      <c r="U15" s="2">
        <v>682</v>
      </c>
      <c r="V15" s="2">
        <v>0</v>
      </c>
      <c r="W15" s="2">
        <v>5406</v>
      </c>
      <c r="X15" s="2">
        <v>0</v>
      </c>
      <c r="Y15" s="2">
        <v>1310</v>
      </c>
      <c r="Z15" s="2">
        <v>0</v>
      </c>
      <c r="AA15" s="1">
        <f>Q15+S15+U15+W15+Y15</f>
        <v>10508</v>
      </c>
      <c r="AB15" s="13">
        <f>R15+T15+V15+X15+Z15</f>
        <v>0</v>
      </c>
      <c r="AC15" s="14">
        <f>AA15+AB15</f>
        <v>10508</v>
      </c>
      <c r="AE15" s="3" t="s">
        <v>12</v>
      </c>
      <c r="AF15" s="2">
        <f>IFERROR(B15/Q15, "N.A.")</f>
        <v>2158.2688870836719</v>
      </c>
      <c r="AG15" s="2" t="str">
        <f t="shared" ref="AG15:AR19" si="0">IFERROR(C15/R15, "N.A.")</f>
        <v>N.A.</v>
      </c>
      <c r="AH15" s="2">
        <f t="shared" si="0"/>
        <v>3805.6327160493829</v>
      </c>
      <c r="AI15" s="2" t="str">
        <f t="shared" si="0"/>
        <v>N.A.</v>
      </c>
      <c r="AJ15" s="2">
        <f t="shared" si="0"/>
        <v>4344.7653958944284</v>
      </c>
      <c r="AK15" s="2" t="str">
        <f t="shared" si="0"/>
        <v>N.A.</v>
      </c>
      <c r="AL15" s="2">
        <f t="shared" si="0"/>
        <v>1442.6738808731041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1764.553958888466</v>
      </c>
      <c r="AQ15" s="13" t="str">
        <f t="shared" si="0"/>
        <v>N.A.</v>
      </c>
      <c r="AR15" s="14">
        <f t="shared" si="0"/>
        <v>1764.553958888466</v>
      </c>
    </row>
    <row r="16" spans="1:44" ht="15" customHeight="1" thickBot="1" x14ac:dyDescent="0.3">
      <c r="A16" s="3" t="s">
        <v>13</v>
      </c>
      <c r="B16" s="2">
        <v>1783020.0000000002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1783020.0000000002</v>
      </c>
      <c r="M16" s="13">
        <f t="shared" si="1"/>
        <v>0</v>
      </c>
      <c r="N16" s="14">
        <f t="shared" ref="N16:N18" si="2">L16+M16</f>
        <v>1783020.0000000002</v>
      </c>
      <c r="P16" s="3" t="s">
        <v>13</v>
      </c>
      <c r="Q16" s="2">
        <v>1056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1056</v>
      </c>
      <c r="AB16" s="13">
        <f t="shared" si="3"/>
        <v>0</v>
      </c>
      <c r="AC16" s="14">
        <f t="shared" ref="AC16:AC18" si="4">AA16+AB16</f>
        <v>1056</v>
      </c>
      <c r="AE16" s="3" t="s">
        <v>13</v>
      </c>
      <c r="AF16" s="2">
        <f t="shared" ref="AF16:AF19" si="5">IFERROR(B16/Q16, "N.A.")</f>
        <v>1688.4659090909092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1688.4659090909092</v>
      </c>
      <c r="AQ16" s="13" t="str">
        <f t="shared" si="0"/>
        <v>N.A.</v>
      </c>
      <c r="AR16" s="14">
        <f t="shared" si="0"/>
        <v>1688.4659090909092</v>
      </c>
    </row>
    <row r="17" spans="1:44" ht="15" customHeight="1" thickBot="1" x14ac:dyDescent="0.3">
      <c r="A17" s="3" t="s">
        <v>14</v>
      </c>
      <c r="B17" s="2">
        <v>11576197.999999998</v>
      </c>
      <c r="C17" s="2">
        <v>42155389.999999993</v>
      </c>
      <c r="D17" s="2">
        <v>1065550</v>
      </c>
      <c r="E17" s="2"/>
      <c r="F17" s="2"/>
      <c r="G17" s="2">
        <v>2810300</v>
      </c>
      <c r="H17" s="2"/>
      <c r="I17" s="2">
        <v>3399880.0000000005</v>
      </c>
      <c r="J17" s="2">
        <v>0</v>
      </c>
      <c r="K17" s="2"/>
      <c r="L17" s="1">
        <f t="shared" si="1"/>
        <v>12641747.999999998</v>
      </c>
      <c r="M17" s="13">
        <f t="shared" si="1"/>
        <v>48365569.999999993</v>
      </c>
      <c r="N17" s="14">
        <f t="shared" si="2"/>
        <v>61007317.999999993</v>
      </c>
      <c r="P17" s="3" t="s">
        <v>14</v>
      </c>
      <c r="Q17" s="2">
        <v>3273</v>
      </c>
      <c r="R17" s="2">
        <v>7808</v>
      </c>
      <c r="S17" s="2">
        <v>324</v>
      </c>
      <c r="T17" s="2">
        <v>0</v>
      </c>
      <c r="U17" s="2">
        <v>0</v>
      </c>
      <c r="V17" s="2">
        <v>314</v>
      </c>
      <c r="W17" s="2">
        <v>0</v>
      </c>
      <c r="X17" s="2">
        <v>1013</v>
      </c>
      <c r="Y17" s="2">
        <v>1003</v>
      </c>
      <c r="Z17" s="2">
        <v>0</v>
      </c>
      <c r="AA17" s="1">
        <f t="shared" si="3"/>
        <v>4600</v>
      </c>
      <c r="AB17" s="13">
        <f t="shared" si="3"/>
        <v>9135</v>
      </c>
      <c r="AC17" s="14">
        <f t="shared" si="4"/>
        <v>13735</v>
      </c>
      <c r="AE17" s="3" t="s">
        <v>14</v>
      </c>
      <c r="AF17" s="2">
        <f t="shared" si="5"/>
        <v>3536.8768713718296</v>
      </c>
      <c r="AG17" s="2">
        <f t="shared" si="0"/>
        <v>5398.9997438524579</v>
      </c>
      <c r="AH17" s="2">
        <f t="shared" si="0"/>
        <v>3288.7345679012346</v>
      </c>
      <c r="AI17" s="2" t="str">
        <f t="shared" si="0"/>
        <v>N.A.</v>
      </c>
      <c r="AJ17" s="2" t="str">
        <f t="shared" si="0"/>
        <v>N.A.</v>
      </c>
      <c r="AK17" s="2">
        <f t="shared" si="0"/>
        <v>8950</v>
      </c>
      <c r="AL17" s="2" t="str">
        <f t="shared" si="0"/>
        <v>N.A.</v>
      </c>
      <c r="AM17" s="2">
        <f t="shared" si="0"/>
        <v>3356.2487660414613</v>
      </c>
      <c r="AN17" s="2">
        <f t="shared" si="0"/>
        <v>0</v>
      </c>
      <c r="AO17" s="2" t="str">
        <f t="shared" si="0"/>
        <v>N.A.</v>
      </c>
      <c r="AP17" s="15">
        <f t="shared" si="0"/>
        <v>2748.2060869565212</v>
      </c>
      <c r="AQ17" s="13">
        <f t="shared" si="0"/>
        <v>5294.5342090859322</v>
      </c>
      <c r="AR17" s="14">
        <f t="shared" si="0"/>
        <v>4441.7413906079355</v>
      </c>
    </row>
    <row r="18" spans="1:44" ht="15" customHeight="1" thickBot="1" x14ac:dyDescent="0.3">
      <c r="A18" s="3" t="s">
        <v>15</v>
      </c>
      <c r="B18" s="2">
        <v>4647344.9999999991</v>
      </c>
      <c r="C18" s="2">
        <v>1023400</v>
      </c>
      <c r="D18" s="2">
        <v>202530</v>
      </c>
      <c r="E18" s="2"/>
      <c r="F18" s="2"/>
      <c r="G18" s="2"/>
      <c r="H18" s="2">
        <v>1300049</v>
      </c>
      <c r="I18" s="2"/>
      <c r="J18" s="2">
        <v>0</v>
      </c>
      <c r="K18" s="2"/>
      <c r="L18" s="1">
        <f t="shared" si="1"/>
        <v>6149923.9999999991</v>
      </c>
      <c r="M18" s="13">
        <f t="shared" si="1"/>
        <v>1023400</v>
      </c>
      <c r="N18" s="14">
        <f t="shared" si="2"/>
        <v>7173323.9999999991</v>
      </c>
      <c r="P18" s="3" t="s">
        <v>15</v>
      </c>
      <c r="Q18" s="2">
        <v>2304</v>
      </c>
      <c r="R18" s="2">
        <v>340</v>
      </c>
      <c r="S18" s="2">
        <v>157</v>
      </c>
      <c r="T18" s="2">
        <v>0</v>
      </c>
      <c r="U18" s="2">
        <v>0</v>
      </c>
      <c r="V18" s="2">
        <v>0</v>
      </c>
      <c r="W18" s="2">
        <v>10392</v>
      </c>
      <c r="X18" s="2">
        <v>0</v>
      </c>
      <c r="Y18" s="2">
        <v>4874</v>
      </c>
      <c r="Z18" s="2">
        <v>0</v>
      </c>
      <c r="AA18" s="1">
        <f t="shared" si="3"/>
        <v>17727</v>
      </c>
      <c r="AB18" s="13">
        <f t="shared" si="3"/>
        <v>340</v>
      </c>
      <c r="AC18" s="17">
        <f t="shared" si="4"/>
        <v>18067</v>
      </c>
      <c r="AE18" s="3" t="s">
        <v>15</v>
      </c>
      <c r="AF18" s="2">
        <f t="shared" si="5"/>
        <v>2017.0768229166663</v>
      </c>
      <c r="AG18" s="2">
        <f t="shared" si="0"/>
        <v>3010</v>
      </c>
      <c r="AH18" s="2">
        <f t="shared" si="0"/>
        <v>1290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125.10094303310238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346.9241270378518</v>
      </c>
      <c r="AQ18" s="13">
        <f t="shared" si="0"/>
        <v>3010</v>
      </c>
      <c r="AR18" s="14">
        <f t="shared" si="0"/>
        <v>397.04012841091486</v>
      </c>
    </row>
    <row r="19" spans="1:44" ht="15" customHeight="1" thickBot="1" x14ac:dyDescent="0.3">
      <c r="A19" s="4" t="s">
        <v>16</v>
      </c>
      <c r="B19" s="2">
        <v>23320221</v>
      </c>
      <c r="C19" s="2">
        <v>43178790</v>
      </c>
      <c r="D19" s="2">
        <v>3734130</v>
      </c>
      <c r="E19" s="2"/>
      <c r="F19" s="2">
        <v>2963130</v>
      </c>
      <c r="G19" s="2">
        <v>2810300</v>
      </c>
      <c r="H19" s="2">
        <v>9099143.9999999925</v>
      </c>
      <c r="I19" s="2">
        <v>3399880.0000000005</v>
      </c>
      <c r="J19" s="2">
        <v>0</v>
      </c>
      <c r="K19" s="2"/>
      <c r="L19" s="1">
        <f t="shared" ref="L19" si="6">B19+D19+F19+H19+J19</f>
        <v>39116624.999999993</v>
      </c>
      <c r="M19" s="13">
        <f t="shared" ref="M19" si="7">C19+E19+G19+I19+K19</f>
        <v>49388970</v>
      </c>
      <c r="N19" s="17">
        <f t="shared" ref="N19" si="8">L19+M19</f>
        <v>88505595</v>
      </c>
      <c r="P19" s="4" t="s">
        <v>16</v>
      </c>
      <c r="Q19" s="2">
        <v>9095</v>
      </c>
      <c r="R19" s="2">
        <v>8148</v>
      </c>
      <c r="S19" s="2">
        <v>1129</v>
      </c>
      <c r="T19" s="2">
        <v>0</v>
      </c>
      <c r="U19" s="2">
        <v>682</v>
      </c>
      <c r="V19" s="2">
        <v>314</v>
      </c>
      <c r="W19" s="2">
        <v>15798</v>
      </c>
      <c r="X19" s="2">
        <v>1013</v>
      </c>
      <c r="Y19" s="2">
        <v>7187</v>
      </c>
      <c r="Z19" s="2">
        <v>0</v>
      </c>
      <c r="AA19" s="1">
        <f t="shared" ref="AA19" si="9">Q19+S19+U19+W19+Y19</f>
        <v>33891</v>
      </c>
      <c r="AB19" s="13">
        <f t="shared" ref="AB19" si="10">R19+T19+V19+X19+Z19</f>
        <v>9475</v>
      </c>
      <c r="AC19" s="14">
        <f t="shared" ref="AC19" si="11">AA19+AB19</f>
        <v>43366</v>
      </c>
      <c r="AE19" s="4" t="s">
        <v>16</v>
      </c>
      <c r="AF19" s="2">
        <f t="shared" si="5"/>
        <v>2564.070478284772</v>
      </c>
      <c r="AG19" s="2">
        <f t="shared" si="0"/>
        <v>5299.3114874815901</v>
      </c>
      <c r="AH19" s="2">
        <f t="shared" si="0"/>
        <v>3307.466784765279</v>
      </c>
      <c r="AI19" s="2" t="str">
        <f t="shared" si="0"/>
        <v>N.A.</v>
      </c>
      <c r="AJ19" s="2">
        <f t="shared" si="0"/>
        <v>4344.7653958944284</v>
      </c>
      <c r="AK19" s="2">
        <f t="shared" si="0"/>
        <v>8950</v>
      </c>
      <c r="AL19" s="2">
        <f t="shared" si="0"/>
        <v>575.96809722749663</v>
      </c>
      <c r="AM19" s="2">
        <f t="shared" si="0"/>
        <v>3356.2487660414613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1154.1891652651145</v>
      </c>
      <c r="AQ19" s="13">
        <f t="shared" ref="AQ19" si="13">IFERROR(M19/AB19, "N.A.")</f>
        <v>5212.5562005277043</v>
      </c>
      <c r="AR19" s="14">
        <f t="shared" ref="AR19" si="14">IFERROR(N19/AC19, "N.A.")</f>
        <v>2040.898284370244</v>
      </c>
    </row>
    <row r="20" spans="1:44" ht="15" customHeight="1" thickBot="1" x14ac:dyDescent="0.3">
      <c r="A20" s="5" t="s">
        <v>0</v>
      </c>
      <c r="B20" s="24">
        <f>B19+C19</f>
        <v>66499011</v>
      </c>
      <c r="C20" s="26"/>
      <c r="D20" s="24">
        <f>D19+E19</f>
        <v>3734130</v>
      </c>
      <c r="E20" s="26"/>
      <c r="F20" s="24">
        <f>F19+G19</f>
        <v>5773430</v>
      </c>
      <c r="G20" s="26"/>
      <c r="H20" s="24">
        <f>H19+I19</f>
        <v>12499023.999999993</v>
      </c>
      <c r="I20" s="26"/>
      <c r="J20" s="24">
        <f>J19+K19</f>
        <v>0</v>
      </c>
      <c r="K20" s="26"/>
      <c r="L20" s="24">
        <f>L19+M19</f>
        <v>88505595</v>
      </c>
      <c r="M20" s="25"/>
      <c r="N20" s="18">
        <f>B20+D20+F20+H20+J20</f>
        <v>88505595</v>
      </c>
      <c r="P20" s="5" t="s">
        <v>0</v>
      </c>
      <c r="Q20" s="24">
        <f>Q19+R19</f>
        <v>17243</v>
      </c>
      <c r="R20" s="26"/>
      <c r="S20" s="24">
        <f>S19+T19</f>
        <v>1129</v>
      </c>
      <c r="T20" s="26"/>
      <c r="U20" s="24">
        <f>U19+V19</f>
        <v>996</v>
      </c>
      <c r="V20" s="26"/>
      <c r="W20" s="24">
        <f>W19+X19</f>
        <v>16811</v>
      </c>
      <c r="X20" s="26"/>
      <c r="Y20" s="24">
        <f>Y19+Z19</f>
        <v>7187</v>
      </c>
      <c r="Z20" s="26"/>
      <c r="AA20" s="24">
        <f>AA19+AB19</f>
        <v>43366</v>
      </c>
      <c r="AB20" s="26"/>
      <c r="AC20" s="19">
        <f>Q20+S20+U20+W20+Y20</f>
        <v>43366</v>
      </c>
      <c r="AE20" s="5" t="s">
        <v>0</v>
      </c>
      <c r="AF20" s="27">
        <f>IFERROR(B20/Q20,"N.A.")</f>
        <v>3856.5801194687701</v>
      </c>
      <c r="AG20" s="28"/>
      <c r="AH20" s="27">
        <f>IFERROR(D20/S20,"N.A.")</f>
        <v>3307.466784765279</v>
      </c>
      <c r="AI20" s="28"/>
      <c r="AJ20" s="27">
        <f>IFERROR(F20/U20,"N.A.")</f>
        <v>5796.6164658634534</v>
      </c>
      <c r="AK20" s="28"/>
      <c r="AL20" s="27">
        <f>IFERROR(H20/W20,"N.A.")</f>
        <v>743.50270656117971</v>
      </c>
      <c r="AM20" s="28"/>
      <c r="AN20" s="27">
        <f>IFERROR(J20/Y20,"N.A.")</f>
        <v>0</v>
      </c>
      <c r="AO20" s="28"/>
      <c r="AP20" s="27">
        <f>IFERROR(L20/AA20,"N.A.")</f>
        <v>2040.898284370244</v>
      </c>
      <c r="AQ20" s="28"/>
      <c r="AR20" s="16">
        <f>IFERROR(N20/AC20, "N.A.")</f>
        <v>2040.898284370244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4317520</v>
      </c>
      <c r="C27" s="2"/>
      <c r="D27" s="2">
        <v>2466050</v>
      </c>
      <c r="E27" s="2"/>
      <c r="F27" s="2">
        <v>919770</v>
      </c>
      <c r="G27" s="2"/>
      <c r="H27" s="2">
        <v>3389855</v>
      </c>
      <c r="I27" s="2"/>
      <c r="J27" s="2">
        <v>0</v>
      </c>
      <c r="K27" s="2"/>
      <c r="L27" s="1">
        <f>B27+D27+F27+H27+J27</f>
        <v>11093195</v>
      </c>
      <c r="M27" s="13">
        <f>C27+E27+G27+I27+K27</f>
        <v>0</v>
      </c>
      <c r="N27" s="14">
        <f>L27+M27</f>
        <v>11093195</v>
      </c>
      <c r="P27" s="3" t="s">
        <v>12</v>
      </c>
      <c r="Q27" s="2">
        <v>1868</v>
      </c>
      <c r="R27" s="2">
        <v>0</v>
      </c>
      <c r="S27" s="2">
        <v>648</v>
      </c>
      <c r="T27" s="2">
        <v>0</v>
      </c>
      <c r="U27" s="2">
        <v>484</v>
      </c>
      <c r="V27" s="2">
        <v>0</v>
      </c>
      <c r="W27" s="2">
        <v>1308</v>
      </c>
      <c r="X27" s="2">
        <v>0</v>
      </c>
      <c r="Y27" s="2">
        <v>166</v>
      </c>
      <c r="Z27" s="2">
        <v>0</v>
      </c>
      <c r="AA27" s="1">
        <f>Q27+S27+U27+W27+Y27</f>
        <v>4474</v>
      </c>
      <c r="AB27" s="13">
        <f>R27+T27+V27+X27+Z27</f>
        <v>0</v>
      </c>
      <c r="AC27" s="14">
        <f>AA27+AB27</f>
        <v>4474</v>
      </c>
      <c r="AE27" s="3" t="s">
        <v>12</v>
      </c>
      <c r="AF27" s="2">
        <f>IFERROR(B27/Q27, "N.A.")</f>
        <v>2311.3062098501073</v>
      </c>
      <c r="AG27" s="2" t="str">
        <f t="shared" ref="AG27:AR31" si="15">IFERROR(C27/R27, "N.A.")</f>
        <v>N.A.</v>
      </c>
      <c r="AH27" s="2">
        <f t="shared" si="15"/>
        <v>3805.6327160493829</v>
      </c>
      <c r="AI27" s="2" t="str">
        <f t="shared" si="15"/>
        <v>N.A.</v>
      </c>
      <c r="AJ27" s="2">
        <f t="shared" si="15"/>
        <v>1900.3512396694214</v>
      </c>
      <c r="AK27" s="2" t="str">
        <f t="shared" si="15"/>
        <v>N.A.</v>
      </c>
      <c r="AL27" s="2">
        <f t="shared" si="15"/>
        <v>2591.6322629969418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2479.4803308001788</v>
      </c>
      <c r="AQ27" s="13" t="str">
        <f t="shared" si="15"/>
        <v>N.A.</v>
      </c>
      <c r="AR27" s="14">
        <f t="shared" si="15"/>
        <v>2479.4803308001788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7110859.0000000009</v>
      </c>
      <c r="C29" s="2">
        <v>27112129.999999996</v>
      </c>
      <c r="D29" s="2">
        <v>1065550</v>
      </c>
      <c r="E29" s="2"/>
      <c r="F29" s="2"/>
      <c r="G29" s="2">
        <v>2810300</v>
      </c>
      <c r="H29" s="2"/>
      <c r="I29" s="2">
        <v>2337300</v>
      </c>
      <c r="J29" s="2">
        <v>0</v>
      </c>
      <c r="K29" s="2"/>
      <c r="L29" s="1">
        <f t="shared" si="16"/>
        <v>8176409.0000000009</v>
      </c>
      <c r="M29" s="13">
        <f t="shared" si="16"/>
        <v>32259729.999999996</v>
      </c>
      <c r="N29" s="14">
        <f t="shared" si="17"/>
        <v>40436139</v>
      </c>
      <c r="P29" s="3" t="s">
        <v>14</v>
      </c>
      <c r="Q29" s="2">
        <v>1861</v>
      </c>
      <c r="R29" s="2">
        <v>5206</v>
      </c>
      <c r="S29" s="2">
        <v>324</v>
      </c>
      <c r="T29" s="2">
        <v>0</v>
      </c>
      <c r="U29" s="2">
        <v>0</v>
      </c>
      <c r="V29" s="2">
        <v>314</v>
      </c>
      <c r="W29" s="2">
        <v>0</v>
      </c>
      <c r="X29" s="2">
        <v>522</v>
      </c>
      <c r="Y29" s="2">
        <v>167</v>
      </c>
      <c r="Z29" s="2">
        <v>0</v>
      </c>
      <c r="AA29" s="1">
        <f t="shared" si="18"/>
        <v>2352</v>
      </c>
      <c r="AB29" s="13">
        <f t="shared" si="18"/>
        <v>6042</v>
      </c>
      <c r="AC29" s="14">
        <f t="shared" si="19"/>
        <v>8394</v>
      </c>
      <c r="AE29" s="3" t="s">
        <v>14</v>
      </c>
      <c r="AF29" s="2">
        <f t="shared" si="20"/>
        <v>3820.9881783987107</v>
      </c>
      <c r="AG29" s="2">
        <f t="shared" si="15"/>
        <v>5207.8620822128305</v>
      </c>
      <c r="AH29" s="2">
        <f t="shared" si="15"/>
        <v>3288.7345679012346</v>
      </c>
      <c r="AI29" s="2" t="str">
        <f t="shared" si="15"/>
        <v>N.A.</v>
      </c>
      <c r="AJ29" s="2" t="str">
        <f t="shared" si="15"/>
        <v>N.A.</v>
      </c>
      <c r="AK29" s="2">
        <f t="shared" si="15"/>
        <v>8950</v>
      </c>
      <c r="AL29" s="2" t="str">
        <f t="shared" si="15"/>
        <v>N.A.</v>
      </c>
      <c r="AM29" s="2">
        <f t="shared" si="15"/>
        <v>4477.5862068965516</v>
      </c>
      <c r="AN29" s="2">
        <f t="shared" si="15"/>
        <v>0</v>
      </c>
      <c r="AO29" s="2" t="str">
        <f t="shared" si="15"/>
        <v>N.A.</v>
      </c>
      <c r="AP29" s="15">
        <f t="shared" si="15"/>
        <v>3476.3643707482997</v>
      </c>
      <c r="AQ29" s="13">
        <f t="shared" si="15"/>
        <v>5339.2469380999664</v>
      </c>
      <c r="AR29" s="14">
        <f t="shared" si="15"/>
        <v>4817.2669764117227</v>
      </c>
    </row>
    <row r="30" spans="1:44" ht="15" customHeight="1" thickBot="1" x14ac:dyDescent="0.3">
      <c r="A30" s="3" t="s">
        <v>15</v>
      </c>
      <c r="B30" s="2">
        <v>4647344.9999999991</v>
      </c>
      <c r="C30" s="2">
        <v>1023400</v>
      </c>
      <c r="D30" s="2">
        <v>202530</v>
      </c>
      <c r="E30" s="2"/>
      <c r="F30" s="2"/>
      <c r="G30" s="2"/>
      <c r="H30" s="2">
        <v>898776.99999999988</v>
      </c>
      <c r="I30" s="2"/>
      <c r="J30" s="2">
        <v>0</v>
      </c>
      <c r="K30" s="2"/>
      <c r="L30" s="1">
        <f t="shared" si="16"/>
        <v>5748651.9999999991</v>
      </c>
      <c r="M30" s="13">
        <f t="shared" si="16"/>
        <v>1023400</v>
      </c>
      <c r="N30" s="14">
        <f t="shared" si="17"/>
        <v>6772051.9999999991</v>
      </c>
      <c r="P30" s="3" t="s">
        <v>15</v>
      </c>
      <c r="Q30" s="2">
        <v>2304</v>
      </c>
      <c r="R30" s="2">
        <v>340</v>
      </c>
      <c r="S30" s="2">
        <v>157</v>
      </c>
      <c r="T30" s="2">
        <v>0</v>
      </c>
      <c r="U30" s="2">
        <v>0</v>
      </c>
      <c r="V30" s="2">
        <v>0</v>
      </c>
      <c r="W30" s="2">
        <v>9732</v>
      </c>
      <c r="X30" s="2">
        <v>0</v>
      </c>
      <c r="Y30" s="2">
        <v>4874</v>
      </c>
      <c r="Z30" s="2">
        <v>0</v>
      </c>
      <c r="AA30" s="1">
        <f t="shared" si="18"/>
        <v>17067</v>
      </c>
      <c r="AB30" s="13">
        <f t="shared" si="18"/>
        <v>340</v>
      </c>
      <c r="AC30" s="17">
        <f t="shared" si="19"/>
        <v>17407</v>
      </c>
      <c r="AE30" s="3" t="s">
        <v>15</v>
      </c>
      <c r="AF30" s="2">
        <f t="shared" si="20"/>
        <v>2017.0768229166663</v>
      </c>
      <c r="AG30" s="2">
        <f t="shared" si="15"/>
        <v>3010</v>
      </c>
      <c r="AH30" s="2">
        <f t="shared" si="15"/>
        <v>1290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92.352753801890657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336.82849944337022</v>
      </c>
      <c r="AQ30" s="13">
        <f t="shared" si="15"/>
        <v>3010</v>
      </c>
      <c r="AR30" s="14">
        <f t="shared" si="15"/>
        <v>389.04187970356747</v>
      </c>
    </row>
    <row r="31" spans="1:44" ht="15" customHeight="1" thickBot="1" x14ac:dyDescent="0.3">
      <c r="A31" s="4" t="s">
        <v>16</v>
      </c>
      <c r="B31" s="2">
        <v>16075724.000000004</v>
      </c>
      <c r="C31" s="2">
        <v>28135529.999999996</v>
      </c>
      <c r="D31" s="2">
        <v>3734130</v>
      </c>
      <c r="E31" s="2"/>
      <c r="F31" s="2">
        <v>919770</v>
      </c>
      <c r="G31" s="2">
        <v>2810300</v>
      </c>
      <c r="H31" s="2">
        <v>4288631.9999999991</v>
      </c>
      <c r="I31" s="2">
        <v>2337300</v>
      </c>
      <c r="J31" s="2">
        <v>0</v>
      </c>
      <c r="K31" s="2"/>
      <c r="L31" s="1">
        <f t="shared" ref="L31" si="21">B31+D31+F31+H31+J31</f>
        <v>25018256.000000004</v>
      </c>
      <c r="M31" s="13">
        <f t="shared" ref="M31" si="22">C31+E31+G31+I31+K31</f>
        <v>33283129.999999996</v>
      </c>
      <c r="N31" s="17">
        <f t="shared" ref="N31" si="23">L31+M31</f>
        <v>58301386</v>
      </c>
      <c r="P31" s="4" t="s">
        <v>16</v>
      </c>
      <c r="Q31" s="2">
        <v>6033</v>
      </c>
      <c r="R31" s="2">
        <v>5546</v>
      </c>
      <c r="S31" s="2">
        <v>1129</v>
      </c>
      <c r="T31" s="2">
        <v>0</v>
      </c>
      <c r="U31" s="2">
        <v>484</v>
      </c>
      <c r="V31" s="2">
        <v>314</v>
      </c>
      <c r="W31" s="2">
        <v>11040</v>
      </c>
      <c r="X31" s="2">
        <v>522</v>
      </c>
      <c r="Y31" s="2">
        <v>5207</v>
      </c>
      <c r="Z31" s="2">
        <v>0</v>
      </c>
      <c r="AA31" s="1">
        <f t="shared" ref="AA31" si="24">Q31+S31+U31+W31+Y31</f>
        <v>23893</v>
      </c>
      <c r="AB31" s="13">
        <f t="shared" ref="AB31" si="25">R31+T31+V31+X31+Z31</f>
        <v>6382</v>
      </c>
      <c r="AC31" s="14">
        <f t="shared" ref="AC31" si="26">AA31+AB31</f>
        <v>30275</v>
      </c>
      <c r="AE31" s="4" t="s">
        <v>16</v>
      </c>
      <c r="AF31" s="2">
        <f t="shared" si="20"/>
        <v>2664.6318581137084</v>
      </c>
      <c r="AG31" s="2">
        <f t="shared" si="15"/>
        <v>5073.1211684096643</v>
      </c>
      <c r="AH31" s="2">
        <f t="shared" si="15"/>
        <v>3307.466784765279</v>
      </c>
      <c r="AI31" s="2" t="str">
        <f t="shared" si="15"/>
        <v>N.A.</v>
      </c>
      <c r="AJ31" s="2">
        <f t="shared" si="15"/>
        <v>1900.3512396694214</v>
      </c>
      <c r="AK31" s="2">
        <f t="shared" si="15"/>
        <v>8950</v>
      </c>
      <c r="AL31" s="2">
        <f t="shared" si="15"/>
        <v>388.46304347826077</v>
      </c>
      <c r="AM31" s="2">
        <f t="shared" si="15"/>
        <v>4477.5862068965516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1047.0956347047254</v>
      </c>
      <c r="AQ31" s="13">
        <f t="shared" ref="AQ31" si="28">IFERROR(M31/AB31, "N.A.")</f>
        <v>5215.1566906925718</v>
      </c>
      <c r="AR31" s="14">
        <f t="shared" ref="AR31" si="29">IFERROR(N31/AC31, "N.A.")</f>
        <v>1925.7270355078447</v>
      </c>
    </row>
    <row r="32" spans="1:44" ht="15" customHeight="1" thickBot="1" x14ac:dyDescent="0.3">
      <c r="A32" s="5" t="s">
        <v>0</v>
      </c>
      <c r="B32" s="24">
        <f>B31+C31</f>
        <v>44211254</v>
      </c>
      <c r="C32" s="26"/>
      <c r="D32" s="24">
        <f>D31+E31</f>
        <v>3734130</v>
      </c>
      <c r="E32" s="26"/>
      <c r="F32" s="24">
        <f>F31+G31</f>
        <v>3730070</v>
      </c>
      <c r="G32" s="26"/>
      <c r="H32" s="24">
        <f>H31+I31</f>
        <v>6625931.9999999991</v>
      </c>
      <c r="I32" s="26"/>
      <c r="J32" s="24">
        <f>J31+K31</f>
        <v>0</v>
      </c>
      <c r="K32" s="26"/>
      <c r="L32" s="24">
        <f>L31+M31</f>
        <v>58301386</v>
      </c>
      <c r="M32" s="25"/>
      <c r="N32" s="18">
        <f>B32+D32+F32+H32+J32</f>
        <v>58301386</v>
      </c>
      <c r="P32" s="5" t="s">
        <v>0</v>
      </c>
      <c r="Q32" s="24">
        <f>Q31+R31</f>
        <v>11579</v>
      </c>
      <c r="R32" s="26"/>
      <c r="S32" s="24">
        <f>S31+T31</f>
        <v>1129</v>
      </c>
      <c r="T32" s="26"/>
      <c r="U32" s="24">
        <f>U31+V31</f>
        <v>798</v>
      </c>
      <c r="V32" s="26"/>
      <c r="W32" s="24">
        <f>W31+X31</f>
        <v>11562</v>
      </c>
      <c r="X32" s="26"/>
      <c r="Y32" s="24">
        <f>Y31+Z31</f>
        <v>5207</v>
      </c>
      <c r="Z32" s="26"/>
      <c r="AA32" s="24">
        <f>AA31+AB31</f>
        <v>30275</v>
      </c>
      <c r="AB32" s="26"/>
      <c r="AC32" s="19">
        <f>Q32+S32+U32+W32+Y32</f>
        <v>30275</v>
      </c>
      <c r="AE32" s="5" t="s">
        <v>0</v>
      </c>
      <c r="AF32" s="27">
        <f>IFERROR(B32/Q32,"N.A.")</f>
        <v>3818.2273080576906</v>
      </c>
      <c r="AG32" s="28"/>
      <c r="AH32" s="27">
        <f>IFERROR(D32/S32,"N.A.")</f>
        <v>3307.466784765279</v>
      </c>
      <c r="AI32" s="28"/>
      <c r="AJ32" s="27">
        <f>IFERROR(F32/U32,"N.A.")</f>
        <v>4674.2731829573931</v>
      </c>
      <c r="AK32" s="28"/>
      <c r="AL32" s="27">
        <f>IFERROR(H32/W32,"N.A.")</f>
        <v>573.07836014530346</v>
      </c>
      <c r="AM32" s="28"/>
      <c r="AN32" s="27">
        <f>IFERROR(J32/Y32,"N.A.")</f>
        <v>0</v>
      </c>
      <c r="AO32" s="28"/>
      <c r="AP32" s="27">
        <f>IFERROR(L32/AA32,"N.A.")</f>
        <v>1925.7270355078447</v>
      </c>
      <c r="AQ32" s="28"/>
      <c r="AR32" s="16">
        <f>IFERROR(N32/AC32, "N.A.")</f>
        <v>1925.7270355078447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996138</v>
      </c>
      <c r="C39" s="2"/>
      <c r="D39" s="2"/>
      <c r="E39" s="2"/>
      <c r="F39" s="2">
        <v>2043360</v>
      </c>
      <c r="G39" s="2"/>
      <c r="H39" s="2">
        <v>4409239.9999999991</v>
      </c>
      <c r="I39" s="2"/>
      <c r="J39" s="2">
        <v>0</v>
      </c>
      <c r="K39" s="2"/>
      <c r="L39" s="1">
        <f>B39+D39+F39+H39+J39</f>
        <v>7448737.9999999991</v>
      </c>
      <c r="M39" s="13">
        <f>C39+E39+G39+I39+K39</f>
        <v>0</v>
      </c>
      <c r="N39" s="14">
        <f>L39+M39</f>
        <v>7448737.9999999991</v>
      </c>
      <c r="P39" s="3" t="s">
        <v>12</v>
      </c>
      <c r="Q39" s="2">
        <v>594</v>
      </c>
      <c r="R39" s="2">
        <v>0</v>
      </c>
      <c r="S39" s="2">
        <v>0</v>
      </c>
      <c r="T39" s="2">
        <v>0</v>
      </c>
      <c r="U39" s="2">
        <v>198</v>
      </c>
      <c r="V39" s="2">
        <v>0</v>
      </c>
      <c r="W39" s="2">
        <v>4098</v>
      </c>
      <c r="X39" s="2">
        <v>0</v>
      </c>
      <c r="Y39" s="2">
        <v>1144</v>
      </c>
      <c r="Z39" s="2">
        <v>0</v>
      </c>
      <c r="AA39" s="1">
        <f>Q39+S39+U39+W39+Y39</f>
        <v>6034</v>
      </c>
      <c r="AB39" s="13">
        <f>R39+T39+V39+X39+Z39</f>
        <v>0</v>
      </c>
      <c r="AC39" s="14">
        <f>AA39+AB39</f>
        <v>6034</v>
      </c>
      <c r="AE39" s="3" t="s">
        <v>12</v>
      </c>
      <c r="AF39" s="2">
        <f>IFERROR(B39/Q39, "N.A.")</f>
        <v>1677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10320</v>
      </c>
      <c r="AK39" s="2" t="str">
        <f t="shared" si="30"/>
        <v>N.A.</v>
      </c>
      <c r="AL39" s="2">
        <f t="shared" si="30"/>
        <v>1075.9492435334307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1234.4610540271792</v>
      </c>
      <c r="AQ39" s="13" t="str">
        <f t="shared" si="30"/>
        <v>N.A.</v>
      </c>
      <c r="AR39" s="14">
        <f t="shared" si="30"/>
        <v>1234.4610540271792</v>
      </c>
    </row>
    <row r="40" spans="1:44" ht="15" customHeight="1" thickBot="1" x14ac:dyDescent="0.3">
      <c r="A40" s="3" t="s">
        <v>13</v>
      </c>
      <c r="B40" s="2">
        <v>1783020.0000000002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1783020.0000000002</v>
      </c>
      <c r="M40" s="13">
        <f t="shared" si="31"/>
        <v>0</v>
      </c>
      <c r="N40" s="14">
        <f t="shared" ref="N40:N42" si="32">L40+M40</f>
        <v>1783020.0000000002</v>
      </c>
      <c r="P40" s="3" t="s">
        <v>13</v>
      </c>
      <c r="Q40" s="2">
        <v>1056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1056</v>
      </c>
      <c r="AB40" s="13">
        <f t="shared" si="33"/>
        <v>0</v>
      </c>
      <c r="AC40" s="14">
        <f t="shared" ref="AC40:AC42" si="34">AA40+AB40</f>
        <v>1056</v>
      </c>
      <c r="AE40" s="3" t="s">
        <v>13</v>
      </c>
      <c r="AF40" s="2">
        <f t="shared" ref="AF40:AF43" si="35">IFERROR(B40/Q40, "N.A.")</f>
        <v>1688.4659090909092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1688.4659090909092</v>
      </c>
      <c r="AQ40" s="13" t="str">
        <f t="shared" si="30"/>
        <v>N.A.</v>
      </c>
      <c r="AR40" s="14">
        <f t="shared" si="30"/>
        <v>1688.4659090909092</v>
      </c>
    </row>
    <row r="41" spans="1:44" ht="15" customHeight="1" thickBot="1" x14ac:dyDescent="0.3">
      <c r="A41" s="3" t="s">
        <v>14</v>
      </c>
      <c r="B41" s="2">
        <v>4465339</v>
      </c>
      <c r="C41" s="2">
        <v>15043260</v>
      </c>
      <c r="D41" s="2"/>
      <c r="E41" s="2"/>
      <c r="F41" s="2"/>
      <c r="G41" s="2"/>
      <c r="H41" s="2"/>
      <c r="I41" s="2">
        <v>1062580</v>
      </c>
      <c r="J41" s="2">
        <v>0</v>
      </c>
      <c r="K41" s="2"/>
      <c r="L41" s="1">
        <f t="shared" si="31"/>
        <v>4465339</v>
      </c>
      <c r="M41" s="13">
        <f t="shared" si="31"/>
        <v>16105840</v>
      </c>
      <c r="N41" s="14">
        <f t="shared" si="32"/>
        <v>20571179</v>
      </c>
      <c r="P41" s="3" t="s">
        <v>14</v>
      </c>
      <c r="Q41" s="2">
        <v>1412</v>
      </c>
      <c r="R41" s="2">
        <v>2602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491</v>
      </c>
      <c r="Y41" s="2">
        <v>836</v>
      </c>
      <c r="Z41" s="2">
        <v>0</v>
      </c>
      <c r="AA41" s="1">
        <f t="shared" si="33"/>
        <v>2248</v>
      </c>
      <c r="AB41" s="13">
        <f t="shared" si="33"/>
        <v>3093</v>
      </c>
      <c r="AC41" s="14">
        <f t="shared" si="34"/>
        <v>5341</v>
      </c>
      <c r="AE41" s="3" t="s">
        <v>14</v>
      </c>
      <c r="AF41" s="2">
        <f t="shared" si="35"/>
        <v>3162.4213881019832</v>
      </c>
      <c r="AG41" s="2">
        <f t="shared" si="30"/>
        <v>5781.421983089931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2164.1140529531567</v>
      </c>
      <c r="AN41" s="2">
        <f t="shared" si="30"/>
        <v>0</v>
      </c>
      <c r="AO41" s="2" t="str">
        <f t="shared" si="30"/>
        <v>N.A.</v>
      </c>
      <c r="AP41" s="15">
        <f t="shared" si="30"/>
        <v>1986.3607651245552</v>
      </c>
      <c r="AQ41" s="13">
        <f t="shared" si="30"/>
        <v>5207.1904300032329</v>
      </c>
      <c r="AR41" s="14">
        <f t="shared" si="30"/>
        <v>3851.5594457966672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401272</v>
      </c>
      <c r="I42" s="2"/>
      <c r="J42" s="2"/>
      <c r="K42" s="2"/>
      <c r="L42" s="1">
        <f t="shared" si="31"/>
        <v>401272</v>
      </c>
      <c r="M42" s="13">
        <f t="shared" si="31"/>
        <v>0</v>
      </c>
      <c r="N42" s="14">
        <f t="shared" si="32"/>
        <v>401272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660</v>
      </c>
      <c r="X42" s="2">
        <v>0</v>
      </c>
      <c r="Y42" s="2">
        <v>0</v>
      </c>
      <c r="Z42" s="2">
        <v>0</v>
      </c>
      <c r="AA42" s="1">
        <f t="shared" si="33"/>
        <v>660</v>
      </c>
      <c r="AB42" s="13">
        <f t="shared" si="33"/>
        <v>0</v>
      </c>
      <c r="AC42" s="14">
        <f t="shared" si="34"/>
        <v>660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607.9878787878788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607.9878787878788</v>
      </c>
      <c r="AQ42" s="13" t="str">
        <f t="shared" si="30"/>
        <v>N.A.</v>
      </c>
      <c r="AR42" s="14">
        <f t="shared" si="30"/>
        <v>607.9878787878788</v>
      </c>
    </row>
    <row r="43" spans="1:44" ht="15" customHeight="1" thickBot="1" x14ac:dyDescent="0.3">
      <c r="A43" s="4" t="s">
        <v>16</v>
      </c>
      <c r="B43" s="2">
        <v>7244497</v>
      </c>
      <c r="C43" s="2">
        <v>15043260</v>
      </c>
      <c r="D43" s="2"/>
      <c r="E43" s="2"/>
      <c r="F43" s="2">
        <v>2043360</v>
      </c>
      <c r="G43" s="2"/>
      <c r="H43" s="2">
        <v>4810512</v>
      </c>
      <c r="I43" s="2">
        <v>1062580</v>
      </c>
      <c r="J43" s="2">
        <v>0</v>
      </c>
      <c r="K43" s="2"/>
      <c r="L43" s="1">
        <f t="shared" ref="L43" si="36">B43+D43+F43+H43+J43</f>
        <v>14098369</v>
      </c>
      <c r="M43" s="13">
        <f t="shared" ref="M43" si="37">C43+E43+G43+I43+K43</f>
        <v>16105840</v>
      </c>
      <c r="N43" s="17">
        <f t="shared" ref="N43" si="38">L43+M43</f>
        <v>30204209</v>
      </c>
      <c r="P43" s="4" t="s">
        <v>16</v>
      </c>
      <c r="Q43" s="2">
        <v>3062</v>
      </c>
      <c r="R43" s="2">
        <v>2602</v>
      </c>
      <c r="S43" s="2">
        <v>0</v>
      </c>
      <c r="T43" s="2">
        <v>0</v>
      </c>
      <c r="U43" s="2">
        <v>198</v>
      </c>
      <c r="V43" s="2">
        <v>0</v>
      </c>
      <c r="W43" s="2">
        <v>4758</v>
      </c>
      <c r="X43" s="2">
        <v>491</v>
      </c>
      <c r="Y43" s="2">
        <v>1980</v>
      </c>
      <c r="Z43" s="2">
        <v>0</v>
      </c>
      <c r="AA43" s="1">
        <f t="shared" ref="AA43" si="39">Q43+S43+U43+W43+Y43</f>
        <v>9998</v>
      </c>
      <c r="AB43" s="13">
        <f t="shared" ref="AB43" si="40">R43+T43+V43+X43+Z43</f>
        <v>3093</v>
      </c>
      <c r="AC43" s="17">
        <f t="shared" ref="AC43" si="41">AA43+AB43</f>
        <v>13091</v>
      </c>
      <c r="AE43" s="4" t="s">
        <v>16</v>
      </c>
      <c r="AF43" s="2">
        <f t="shared" si="35"/>
        <v>2365.9363161332462</v>
      </c>
      <c r="AG43" s="2">
        <f t="shared" si="30"/>
        <v>5781.421983089931</v>
      </c>
      <c r="AH43" s="2" t="str">
        <f t="shared" si="30"/>
        <v>N.A.</v>
      </c>
      <c r="AI43" s="2" t="str">
        <f t="shared" si="30"/>
        <v>N.A.</v>
      </c>
      <c r="AJ43" s="2">
        <f t="shared" si="30"/>
        <v>10320</v>
      </c>
      <c r="AK43" s="2" t="str">
        <f t="shared" si="30"/>
        <v>N.A.</v>
      </c>
      <c r="AL43" s="2">
        <f t="shared" si="30"/>
        <v>1011.0365699873896</v>
      </c>
      <c r="AM43" s="2">
        <f t="shared" si="30"/>
        <v>2164.1140529531567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1410.118923784757</v>
      </c>
      <c r="AQ43" s="13">
        <f t="shared" ref="AQ43" si="43">IFERROR(M43/AB43, "N.A.")</f>
        <v>5207.1904300032329</v>
      </c>
      <c r="AR43" s="14">
        <f t="shared" ref="AR43" si="44">IFERROR(N43/AC43, "N.A.")</f>
        <v>2307.2499427087314</v>
      </c>
    </row>
    <row r="44" spans="1:44" ht="15" customHeight="1" thickBot="1" x14ac:dyDescent="0.3">
      <c r="A44" s="5" t="s">
        <v>0</v>
      </c>
      <c r="B44" s="24">
        <f>B43+C43</f>
        <v>22287757</v>
      </c>
      <c r="C44" s="26"/>
      <c r="D44" s="24">
        <f>D43+E43</f>
        <v>0</v>
      </c>
      <c r="E44" s="26"/>
      <c r="F44" s="24">
        <f>F43+G43</f>
        <v>2043360</v>
      </c>
      <c r="G44" s="26"/>
      <c r="H44" s="24">
        <f>H43+I43</f>
        <v>5873092</v>
      </c>
      <c r="I44" s="26"/>
      <c r="J44" s="24">
        <f>J43+K43</f>
        <v>0</v>
      </c>
      <c r="K44" s="26"/>
      <c r="L44" s="24">
        <f>L43+M43</f>
        <v>30204209</v>
      </c>
      <c r="M44" s="25"/>
      <c r="N44" s="18">
        <f>B44+D44+F44+H44+J44</f>
        <v>30204209</v>
      </c>
      <c r="P44" s="5" t="s">
        <v>0</v>
      </c>
      <c r="Q44" s="24">
        <f>Q43+R43</f>
        <v>5664</v>
      </c>
      <c r="R44" s="26"/>
      <c r="S44" s="24">
        <f>S43+T43</f>
        <v>0</v>
      </c>
      <c r="T44" s="26"/>
      <c r="U44" s="24">
        <f>U43+V43</f>
        <v>198</v>
      </c>
      <c r="V44" s="26"/>
      <c r="W44" s="24">
        <f>W43+X43</f>
        <v>5249</v>
      </c>
      <c r="X44" s="26"/>
      <c r="Y44" s="24">
        <f>Y43+Z43</f>
        <v>1980</v>
      </c>
      <c r="Z44" s="26"/>
      <c r="AA44" s="24">
        <f>AA43+AB43</f>
        <v>13091</v>
      </c>
      <c r="AB44" s="25"/>
      <c r="AC44" s="18">
        <f>Q44+S44+U44+W44+Y44</f>
        <v>13091</v>
      </c>
      <c r="AE44" s="5" t="s">
        <v>0</v>
      </c>
      <c r="AF44" s="27">
        <f>IFERROR(B44/Q44,"N.A.")</f>
        <v>3934.9853460451977</v>
      </c>
      <c r="AG44" s="28"/>
      <c r="AH44" s="27" t="str">
        <f>IFERROR(D44/S44,"N.A.")</f>
        <v>N.A.</v>
      </c>
      <c r="AI44" s="28"/>
      <c r="AJ44" s="27">
        <f>IFERROR(F44/U44,"N.A.")</f>
        <v>10320</v>
      </c>
      <c r="AK44" s="28"/>
      <c r="AL44" s="27">
        <f>IFERROR(H44/W44,"N.A.")</f>
        <v>1118.8973137740522</v>
      </c>
      <c r="AM44" s="28"/>
      <c r="AN44" s="27">
        <f>IFERROR(J44/Y44,"N.A.")</f>
        <v>0</v>
      </c>
      <c r="AO44" s="28"/>
      <c r="AP44" s="27">
        <f>IFERROR(L44/AA44,"N.A.")</f>
        <v>2307.2499427087314</v>
      </c>
      <c r="AQ44" s="28"/>
      <c r="AR44" s="16">
        <f>IFERROR(N44/AC44, "N.A.")</f>
        <v>2307.2499427087314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6819160</v>
      </c>
      <c r="C15" s="2"/>
      <c r="D15" s="2">
        <v>2502300</v>
      </c>
      <c r="E15" s="2"/>
      <c r="F15" s="2">
        <v>1532140</v>
      </c>
      <c r="G15" s="2"/>
      <c r="H15" s="2">
        <v>9201532</v>
      </c>
      <c r="I15" s="2"/>
      <c r="J15" s="2">
        <v>0</v>
      </c>
      <c r="K15" s="2"/>
      <c r="L15" s="1">
        <f>B15+D15+F15+H15+J15</f>
        <v>20055132</v>
      </c>
      <c r="M15" s="13">
        <f>C15+E15+G15+I15+K15</f>
        <v>0</v>
      </c>
      <c r="N15" s="14">
        <f>L15+M15</f>
        <v>20055132</v>
      </c>
      <c r="P15" s="3" t="s">
        <v>12</v>
      </c>
      <c r="Q15" s="2">
        <v>985</v>
      </c>
      <c r="R15" s="2">
        <v>0</v>
      </c>
      <c r="S15" s="2">
        <v>571</v>
      </c>
      <c r="T15" s="2">
        <v>0</v>
      </c>
      <c r="U15" s="2">
        <v>255</v>
      </c>
      <c r="V15" s="2">
        <v>0</v>
      </c>
      <c r="W15" s="2">
        <v>1737</v>
      </c>
      <c r="X15" s="2">
        <v>0</v>
      </c>
      <c r="Y15" s="2">
        <v>148</v>
      </c>
      <c r="Z15" s="2">
        <v>0</v>
      </c>
      <c r="AA15" s="1">
        <f>Q15+S15+U15+W15+Y15</f>
        <v>3696</v>
      </c>
      <c r="AB15" s="13">
        <f>R15+T15+V15+X15+Z15</f>
        <v>0</v>
      </c>
      <c r="AC15" s="14">
        <f>AA15+AB15</f>
        <v>3696</v>
      </c>
      <c r="AE15" s="3" t="s">
        <v>12</v>
      </c>
      <c r="AF15" s="2">
        <f>IFERROR(B15/Q15, "N.A.")</f>
        <v>6923.0050761421317</v>
      </c>
      <c r="AG15" s="2" t="str">
        <f t="shared" ref="AG15:AR19" si="0">IFERROR(C15/R15, "N.A.")</f>
        <v>N.A.</v>
      </c>
      <c r="AH15" s="2">
        <f t="shared" si="0"/>
        <v>4382.3117338003503</v>
      </c>
      <c r="AI15" s="2" t="str">
        <f t="shared" si="0"/>
        <v>N.A.</v>
      </c>
      <c r="AJ15" s="2">
        <f t="shared" si="0"/>
        <v>6008.3921568627447</v>
      </c>
      <c r="AK15" s="2" t="str">
        <f t="shared" si="0"/>
        <v>N.A.</v>
      </c>
      <c r="AL15" s="2">
        <f t="shared" si="0"/>
        <v>5297.3701784686236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5426.1720779220777</v>
      </c>
      <c r="AQ15" s="13" t="str">
        <f t="shared" si="0"/>
        <v>N.A.</v>
      </c>
      <c r="AR15" s="14">
        <f t="shared" si="0"/>
        <v>5426.1720779220777</v>
      </c>
    </row>
    <row r="16" spans="1:44" ht="15" customHeight="1" thickBot="1" x14ac:dyDescent="0.3">
      <c r="A16" s="3" t="s">
        <v>13</v>
      </c>
      <c r="B16" s="2">
        <v>1593120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1593120</v>
      </c>
      <c r="M16" s="13">
        <f t="shared" si="1"/>
        <v>0</v>
      </c>
      <c r="N16" s="14">
        <f t="shared" ref="N16:N18" si="2">L16+M16</f>
        <v>1593120</v>
      </c>
      <c r="P16" s="3" t="s">
        <v>13</v>
      </c>
      <c r="Q16" s="2">
        <v>571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571</v>
      </c>
      <c r="AB16" s="13">
        <f t="shared" si="3"/>
        <v>0</v>
      </c>
      <c r="AC16" s="14">
        <f t="shared" ref="AC16:AC18" si="4">AA16+AB16</f>
        <v>571</v>
      </c>
      <c r="AE16" s="3" t="s">
        <v>13</v>
      </c>
      <c r="AF16" s="2">
        <f t="shared" ref="AF16:AF19" si="5">IFERROR(B16/Q16, "N.A.")</f>
        <v>2790.0525394045535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2790.0525394045535</v>
      </c>
      <c r="AQ16" s="13" t="str">
        <f t="shared" si="0"/>
        <v>N.A.</v>
      </c>
      <c r="AR16" s="14">
        <f t="shared" si="0"/>
        <v>2790.0525394045535</v>
      </c>
    </row>
    <row r="17" spans="1:44" ht="15" customHeight="1" thickBot="1" x14ac:dyDescent="0.3">
      <c r="A17" s="3" t="s">
        <v>14</v>
      </c>
      <c r="B17" s="2">
        <v>9200595</v>
      </c>
      <c r="C17" s="2">
        <v>14317879.999999998</v>
      </c>
      <c r="D17" s="2">
        <v>374099.99999999994</v>
      </c>
      <c r="E17" s="2"/>
      <c r="F17" s="2"/>
      <c r="G17" s="2">
        <v>935250</v>
      </c>
      <c r="H17" s="2"/>
      <c r="I17" s="2"/>
      <c r="J17" s="2"/>
      <c r="K17" s="2"/>
      <c r="L17" s="1">
        <f t="shared" si="1"/>
        <v>9574695</v>
      </c>
      <c r="M17" s="13">
        <f t="shared" si="1"/>
        <v>15253129.999999998</v>
      </c>
      <c r="N17" s="14">
        <f t="shared" si="2"/>
        <v>24827825</v>
      </c>
      <c r="P17" s="3" t="s">
        <v>14</v>
      </c>
      <c r="Q17" s="2">
        <v>2880</v>
      </c>
      <c r="R17" s="2">
        <v>4270</v>
      </c>
      <c r="S17" s="2">
        <v>441</v>
      </c>
      <c r="T17" s="2">
        <v>0</v>
      </c>
      <c r="U17" s="2">
        <v>0</v>
      </c>
      <c r="V17" s="2">
        <v>145</v>
      </c>
      <c r="W17" s="2">
        <v>0</v>
      </c>
      <c r="X17" s="2">
        <v>0</v>
      </c>
      <c r="Y17" s="2">
        <v>0</v>
      </c>
      <c r="Z17" s="2">
        <v>0</v>
      </c>
      <c r="AA17" s="1">
        <f t="shared" si="3"/>
        <v>3321</v>
      </c>
      <c r="AB17" s="13">
        <f t="shared" si="3"/>
        <v>4415</v>
      </c>
      <c r="AC17" s="14">
        <f t="shared" si="4"/>
        <v>7736</v>
      </c>
      <c r="AE17" s="3" t="s">
        <v>14</v>
      </c>
      <c r="AF17" s="2">
        <f t="shared" si="5"/>
        <v>3194.6510416666665</v>
      </c>
      <c r="AG17" s="2">
        <f t="shared" si="0"/>
        <v>3353.1334894613578</v>
      </c>
      <c r="AH17" s="2">
        <f t="shared" si="0"/>
        <v>848.29931972789097</v>
      </c>
      <c r="AI17" s="2" t="str">
        <f t="shared" si="0"/>
        <v>N.A.</v>
      </c>
      <c r="AJ17" s="2" t="str">
        <f t="shared" si="0"/>
        <v>N.A.</v>
      </c>
      <c r="AK17" s="2">
        <f t="shared" si="0"/>
        <v>6450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>
        <f t="shared" si="0"/>
        <v>2883.0758807588077</v>
      </c>
      <c r="AQ17" s="13">
        <f t="shared" si="0"/>
        <v>3454.8425821064548</v>
      </c>
      <c r="AR17" s="14">
        <f t="shared" si="0"/>
        <v>3209.3879265770424</v>
      </c>
    </row>
    <row r="18" spans="1:44" ht="15" customHeight="1" thickBot="1" x14ac:dyDescent="0.3">
      <c r="A18" s="3" t="s">
        <v>15</v>
      </c>
      <c r="B18" s="2"/>
      <c r="C18" s="2"/>
      <c r="D18" s="2">
        <v>1272800</v>
      </c>
      <c r="E18" s="2"/>
      <c r="F18" s="2"/>
      <c r="G18" s="2"/>
      <c r="H18" s="2"/>
      <c r="I18" s="2"/>
      <c r="J18" s="2"/>
      <c r="K18" s="2"/>
      <c r="L18" s="1">
        <f t="shared" si="1"/>
        <v>1272800</v>
      </c>
      <c r="M18" s="13">
        <f t="shared" si="1"/>
        <v>0</v>
      </c>
      <c r="N18" s="14">
        <f t="shared" si="2"/>
        <v>1272800</v>
      </c>
      <c r="P18" s="3" t="s">
        <v>15</v>
      </c>
      <c r="Q18" s="2">
        <v>0</v>
      </c>
      <c r="R18" s="2">
        <v>0</v>
      </c>
      <c r="S18" s="2">
        <v>296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296</v>
      </c>
      <c r="AB18" s="13">
        <f t="shared" si="3"/>
        <v>0</v>
      </c>
      <c r="AC18" s="17">
        <f t="shared" si="4"/>
        <v>296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>
        <f t="shared" si="0"/>
        <v>4300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4300</v>
      </c>
      <c r="AQ18" s="13" t="str">
        <f t="shared" si="0"/>
        <v>N.A.</v>
      </c>
      <c r="AR18" s="14">
        <f t="shared" si="0"/>
        <v>4300</v>
      </c>
    </row>
    <row r="19" spans="1:44" ht="15" customHeight="1" thickBot="1" x14ac:dyDescent="0.3">
      <c r="A19" s="4" t="s">
        <v>16</v>
      </c>
      <c r="B19" s="2">
        <v>17612875</v>
      </c>
      <c r="C19" s="2">
        <v>14317879.999999998</v>
      </c>
      <c r="D19" s="2">
        <v>4149200.0000000005</v>
      </c>
      <c r="E19" s="2"/>
      <c r="F19" s="2">
        <v>1532140</v>
      </c>
      <c r="G19" s="2">
        <v>935250</v>
      </c>
      <c r="H19" s="2">
        <v>9201532</v>
      </c>
      <c r="I19" s="2"/>
      <c r="J19" s="2">
        <v>0</v>
      </c>
      <c r="K19" s="2"/>
      <c r="L19" s="1">
        <f t="shared" ref="L19" si="6">B19+D19+F19+H19+J19</f>
        <v>32495747</v>
      </c>
      <c r="M19" s="13">
        <f t="shared" ref="M19" si="7">C19+E19+G19+I19+K19</f>
        <v>15253129.999999998</v>
      </c>
      <c r="N19" s="17">
        <f t="shared" ref="N19" si="8">L19+M19</f>
        <v>47748877</v>
      </c>
      <c r="P19" s="4" t="s">
        <v>16</v>
      </c>
      <c r="Q19" s="2">
        <v>4436</v>
      </c>
      <c r="R19" s="2">
        <v>4270</v>
      </c>
      <c r="S19" s="2">
        <v>1308</v>
      </c>
      <c r="T19" s="2">
        <v>0</v>
      </c>
      <c r="U19" s="2">
        <v>255</v>
      </c>
      <c r="V19" s="2">
        <v>145</v>
      </c>
      <c r="W19" s="2">
        <v>1737</v>
      </c>
      <c r="X19" s="2">
        <v>0</v>
      </c>
      <c r="Y19" s="2">
        <v>148</v>
      </c>
      <c r="Z19" s="2">
        <v>0</v>
      </c>
      <c r="AA19" s="1">
        <f t="shared" ref="AA19" si="9">Q19+S19+U19+W19+Y19</f>
        <v>7884</v>
      </c>
      <c r="AB19" s="13">
        <f t="shared" ref="AB19" si="10">R19+T19+V19+X19+Z19</f>
        <v>4415</v>
      </c>
      <c r="AC19" s="14">
        <f t="shared" ref="AC19" si="11">AA19+AB19</f>
        <v>12299</v>
      </c>
      <c r="AE19" s="4" t="s">
        <v>16</v>
      </c>
      <c r="AF19" s="2">
        <f t="shared" si="5"/>
        <v>3970.4407123534716</v>
      </c>
      <c r="AG19" s="2">
        <f t="shared" si="0"/>
        <v>3353.1334894613578</v>
      </c>
      <c r="AH19" s="2">
        <f t="shared" si="0"/>
        <v>3172.1712538226302</v>
      </c>
      <c r="AI19" s="2" t="str">
        <f t="shared" si="0"/>
        <v>N.A.</v>
      </c>
      <c r="AJ19" s="2">
        <f t="shared" si="0"/>
        <v>6008.3921568627447</v>
      </c>
      <c r="AK19" s="2">
        <f t="shared" si="0"/>
        <v>6450</v>
      </c>
      <c r="AL19" s="2">
        <f t="shared" si="0"/>
        <v>5297.3701784686236</v>
      </c>
      <c r="AM19" s="2" t="str">
        <f t="shared" si="0"/>
        <v>N.A.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4121.7335109081687</v>
      </c>
      <c r="AQ19" s="13">
        <f t="shared" ref="AQ19" si="13">IFERROR(M19/AB19, "N.A.")</f>
        <v>3454.8425821064548</v>
      </c>
      <c r="AR19" s="14">
        <f t="shared" ref="AR19" si="14">IFERROR(N19/AC19, "N.A.")</f>
        <v>3882.3381575737867</v>
      </c>
    </row>
    <row r="20" spans="1:44" ht="15" customHeight="1" thickBot="1" x14ac:dyDescent="0.3">
      <c r="A20" s="5" t="s">
        <v>0</v>
      </c>
      <c r="B20" s="24">
        <f>B19+C19</f>
        <v>31930755</v>
      </c>
      <c r="C20" s="26"/>
      <c r="D20" s="24">
        <f>D19+E19</f>
        <v>4149200.0000000005</v>
      </c>
      <c r="E20" s="26"/>
      <c r="F20" s="24">
        <f>F19+G19</f>
        <v>2467390</v>
      </c>
      <c r="G20" s="26"/>
      <c r="H20" s="24">
        <f>H19+I19</f>
        <v>9201532</v>
      </c>
      <c r="I20" s="26"/>
      <c r="J20" s="24">
        <f>J19+K19</f>
        <v>0</v>
      </c>
      <c r="K20" s="26"/>
      <c r="L20" s="24">
        <f>L19+M19</f>
        <v>47748877</v>
      </c>
      <c r="M20" s="25"/>
      <c r="N20" s="18">
        <f>B20+D20+F20+H20+J20</f>
        <v>47748877</v>
      </c>
      <c r="P20" s="5" t="s">
        <v>0</v>
      </c>
      <c r="Q20" s="24">
        <f>Q19+R19</f>
        <v>8706</v>
      </c>
      <c r="R20" s="26"/>
      <c r="S20" s="24">
        <f>S19+T19</f>
        <v>1308</v>
      </c>
      <c r="T20" s="26"/>
      <c r="U20" s="24">
        <f>U19+V19</f>
        <v>400</v>
      </c>
      <c r="V20" s="26"/>
      <c r="W20" s="24">
        <f>W19+X19</f>
        <v>1737</v>
      </c>
      <c r="X20" s="26"/>
      <c r="Y20" s="24">
        <f>Y19+Z19</f>
        <v>148</v>
      </c>
      <c r="Z20" s="26"/>
      <c r="AA20" s="24">
        <f>AA19+AB19</f>
        <v>12299</v>
      </c>
      <c r="AB20" s="26"/>
      <c r="AC20" s="19">
        <f>Q20+S20+U20+W20+Y20</f>
        <v>12299</v>
      </c>
      <c r="AE20" s="5" t="s">
        <v>0</v>
      </c>
      <c r="AF20" s="27">
        <f>IFERROR(B20/Q20,"N.A.")</f>
        <v>3667.672294968987</v>
      </c>
      <c r="AG20" s="28"/>
      <c r="AH20" s="27">
        <f>IFERROR(D20/S20,"N.A.")</f>
        <v>3172.1712538226302</v>
      </c>
      <c r="AI20" s="28"/>
      <c r="AJ20" s="27">
        <f>IFERROR(F20/U20,"N.A.")</f>
        <v>6168.4750000000004</v>
      </c>
      <c r="AK20" s="28"/>
      <c r="AL20" s="27">
        <f>IFERROR(H20/W20,"N.A.")</f>
        <v>5297.3701784686236</v>
      </c>
      <c r="AM20" s="28"/>
      <c r="AN20" s="27">
        <f>IFERROR(J20/Y20,"N.A.")</f>
        <v>0</v>
      </c>
      <c r="AO20" s="28"/>
      <c r="AP20" s="27">
        <f>IFERROR(L20/AA20,"N.A.")</f>
        <v>3882.3381575737867</v>
      </c>
      <c r="AQ20" s="28"/>
      <c r="AR20" s="16">
        <f>IFERROR(N20/AC20, "N.A.")</f>
        <v>3882.3381575737867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4768060</v>
      </c>
      <c r="C27" s="2"/>
      <c r="D27" s="2">
        <v>2502300</v>
      </c>
      <c r="E27" s="2"/>
      <c r="F27" s="2">
        <v>1532140</v>
      </c>
      <c r="G27" s="2"/>
      <c r="H27" s="2">
        <v>6081371.9999999991</v>
      </c>
      <c r="I27" s="2"/>
      <c r="J27" s="2"/>
      <c r="K27" s="2"/>
      <c r="L27" s="1">
        <f>B27+D27+F27+H27+J27</f>
        <v>14883872</v>
      </c>
      <c r="M27" s="13">
        <f>C27+E27+G27+I27+K27</f>
        <v>0</v>
      </c>
      <c r="N27" s="14">
        <f>L27+M27</f>
        <v>14883872</v>
      </c>
      <c r="P27" s="3" t="s">
        <v>12</v>
      </c>
      <c r="Q27" s="2">
        <v>826</v>
      </c>
      <c r="R27" s="2">
        <v>0</v>
      </c>
      <c r="S27" s="2">
        <v>571</v>
      </c>
      <c r="T27" s="2">
        <v>0</v>
      </c>
      <c r="U27" s="2">
        <v>255</v>
      </c>
      <c r="V27" s="2">
        <v>0</v>
      </c>
      <c r="W27" s="2">
        <v>1175</v>
      </c>
      <c r="X27" s="2">
        <v>0</v>
      </c>
      <c r="Y27" s="2">
        <v>0</v>
      </c>
      <c r="Z27" s="2">
        <v>0</v>
      </c>
      <c r="AA27" s="1">
        <f>Q27+S27+U27+W27+Y27</f>
        <v>2827</v>
      </c>
      <c r="AB27" s="13">
        <f>R27+T27+V27+X27+Z27</f>
        <v>0</v>
      </c>
      <c r="AC27" s="14">
        <f>AA27+AB27</f>
        <v>2827</v>
      </c>
      <c r="AE27" s="3" t="s">
        <v>12</v>
      </c>
      <c r="AF27" s="2">
        <f>IFERROR(B27/Q27, "N.A.")</f>
        <v>5772.469733656174</v>
      </c>
      <c r="AG27" s="2" t="str">
        <f t="shared" ref="AG27:AR31" si="15">IFERROR(C27/R27, "N.A.")</f>
        <v>N.A.</v>
      </c>
      <c r="AH27" s="2">
        <f t="shared" si="15"/>
        <v>4382.3117338003503</v>
      </c>
      <c r="AI27" s="2" t="str">
        <f t="shared" si="15"/>
        <v>N.A.</v>
      </c>
      <c r="AJ27" s="2">
        <f t="shared" si="15"/>
        <v>6008.3921568627447</v>
      </c>
      <c r="AK27" s="2" t="str">
        <f t="shared" si="15"/>
        <v>N.A.</v>
      </c>
      <c r="AL27" s="2">
        <f t="shared" si="15"/>
        <v>5175.6357446808506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5264.8998938804389</v>
      </c>
      <c r="AQ27" s="13" t="str">
        <f t="shared" si="15"/>
        <v>N.A.</v>
      </c>
      <c r="AR27" s="14">
        <f t="shared" si="15"/>
        <v>5264.8998938804389</v>
      </c>
    </row>
    <row r="28" spans="1:44" ht="15" customHeight="1" thickBot="1" x14ac:dyDescent="0.3">
      <c r="A28" s="3" t="s">
        <v>13</v>
      </c>
      <c r="B28" s="2">
        <v>187050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187050</v>
      </c>
      <c r="M28" s="13">
        <f t="shared" si="16"/>
        <v>0</v>
      </c>
      <c r="N28" s="14">
        <f t="shared" ref="N28:N30" si="17">L28+M28</f>
        <v>187050</v>
      </c>
      <c r="P28" s="3" t="s">
        <v>13</v>
      </c>
      <c r="Q28" s="2">
        <v>145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145</v>
      </c>
      <c r="AB28" s="13">
        <f t="shared" si="18"/>
        <v>0</v>
      </c>
      <c r="AC28" s="14">
        <f t="shared" ref="AC28:AC30" si="19">AA28+AB28</f>
        <v>145</v>
      </c>
      <c r="AE28" s="3" t="s">
        <v>13</v>
      </c>
      <c r="AF28" s="2">
        <f t="shared" ref="AF28:AF31" si="20">IFERROR(B28/Q28, "N.A.")</f>
        <v>1290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1290</v>
      </c>
      <c r="AQ28" s="13" t="str">
        <f t="shared" si="15"/>
        <v>N.A.</v>
      </c>
      <c r="AR28" s="14">
        <f t="shared" si="15"/>
        <v>1290</v>
      </c>
    </row>
    <row r="29" spans="1:44" ht="15" customHeight="1" thickBot="1" x14ac:dyDescent="0.3">
      <c r="A29" s="3" t="s">
        <v>14</v>
      </c>
      <c r="B29" s="2">
        <v>5798195</v>
      </c>
      <c r="C29" s="2">
        <v>11168080.000000002</v>
      </c>
      <c r="D29" s="2">
        <v>374099.99999999994</v>
      </c>
      <c r="E29" s="2"/>
      <c r="F29" s="2"/>
      <c r="G29" s="2">
        <v>935250</v>
      </c>
      <c r="H29" s="2"/>
      <c r="I29" s="2"/>
      <c r="J29" s="2"/>
      <c r="K29" s="2"/>
      <c r="L29" s="1">
        <f t="shared" si="16"/>
        <v>6172295</v>
      </c>
      <c r="M29" s="13">
        <f t="shared" si="16"/>
        <v>12103330.000000002</v>
      </c>
      <c r="N29" s="14">
        <f t="shared" si="17"/>
        <v>18275625</v>
      </c>
      <c r="P29" s="3" t="s">
        <v>14</v>
      </c>
      <c r="Q29" s="2">
        <v>1566</v>
      </c>
      <c r="R29" s="2">
        <v>2817</v>
      </c>
      <c r="S29" s="2">
        <v>441</v>
      </c>
      <c r="T29" s="2">
        <v>0</v>
      </c>
      <c r="U29" s="2">
        <v>0</v>
      </c>
      <c r="V29" s="2">
        <v>145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2007</v>
      </c>
      <c r="AB29" s="13">
        <f t="shared" si="18"/>
        <v>2962</v>
      </c>
      <c r="AC29" s="14">
        <f t="shared" si="19"/>
        <v>4969</v>
      </c>
      <c r="AE29" s="3" t="s">
        <v>14</v>
      </c>
      <c r="AF29" s="2">
        <f t="shared" si="20"/>
        <v>3702.5510855683269</v>
      </c>
      <c r="AG29" s="2">
        <f t="shared" si="15"/>
        <v>3964.5296414625495</v>
      </c>
      <c r="AH29" s="2">
        <f t="shared" si="15"/>
        <v>848.29931972789097</v>
      </c>
      <c r="AI29" s="2" t="str">
        <f t="shared" si="15"/>
        <v>N.A.</v>
      </c>
      <c r="AJ29" s="2" t="str">
        <f t="shared" si="15"/>
        <v>N.A.</v>
      </c>
      <c r="AK29" s="2">
        <f t="shared" si="15"/>
        <v>6450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3075.3836571998008</v>
      </c>
      <c r="AQ29" s="13">
        <f t="shared" si="15"/>
        <v>4086.2018906144503</v>
      </c>
      <c r="AR29" s="14">
        <f t="shared" si="15"/>
        <v>3677.9281545582612</v>
      </c>
    </row>
    <row r="30" spans="1:44" ht="15" customHeight="1" thickBot="1" x14ac:dyDescent="0.3">
      <c r="A30" s="3" t="s">
        <v>15</v>
      </c>
      <c r="B30" s="2"/>
      <c r="C30" s="2"/>
      <c r="D30" s="2">
        <v>1272800</v>
      </c>
      <c r="E30" s="2"/>
      <c r="F30" s="2"/>
      <c r="G30" s="2"/>
      <c r="H30" s="2"/>
      <c r="I30" s="2"/>
      <c r="J30" s="2"/>
      <c r="K30" s="2"/>
      <c r="L30" s="1">
        <f t="shared" si="16"/>
        <v>1272800</v>
      </c>
      <c r="M30" s="13">
        <f t="shared" si="16"/>
        <v>0</v>
      </c>
      <c r="N30" s="14">
        <f t="shared" si="17"/>
        <v>1272800</v>
      </c>
      <c r="P30" s="3" t="s">
        <v>15</v>
      </c>
      <c r="Q30" s="2">
        <v>0</v>
      </c>
      <c r="R30" s="2">
        <v>0</v>
      </c>
      <c r="S30" s="2">
        <v>296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296</v>
      </c>
      <c r="AB30" s="13">
        <f t="shared" si="18"/>
        <v>0</v>
      </c>
      <c r="AC30" s="17">
        <f t="shared" si="19"/>
        <v>296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>
        <f t="shared" si="15"/>
        <v>4300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4300</v>
      </c>
      <c r="AQ30" s="13" t="str">
        <f t="shared" si="15"/>
        <v>N.A.</v>
      </c>
      <c r="AR30" s="14">
        <f t="shared" si="15"/>
        <v>4300</v>
      </c>
    </row>
    <row r="31" spans="1:44" ht="15" customHeight="1" thickBot="1" x14ac:dyDescent="0.3">
      <c r="A31" s="4" t="s">
        <v>16</v>
      </c>
      <c r="B31" s="2">
        <v>10753305.000000002</v>
      </c>
      <c r="C31" s="2">
        <v>11168080.000000002</v>
      </c>
      <c r="D31" s="2">
        <v>4149200.0000000005</v>
      </c>
      <c r="E31" s="2"/>
      <c r="F31" s="2">
        <v>1532140</v>
      </c>
      <c r="G31" s="2">
        <v>935250</v>
      </c>
      <c r="H31" s="2">
        <v>6081371.9999999991</v>
      </c>
      <c r="I31" s="2"/>
      <c r="J31" s="2"/>
      <c r="K31" s="2"/>
      <c r="L31" s="1">
        <f t="shared" ref="L31" si="21">B31+D31+F31+H31+J31</f>
        <v>22516017</v>
      </c>
      <c r="M31" s="13">
        <f t="shared" ref="M31" si="22">C31+E31+G31+I31+K31</f>
        <v>12103330.000000002</v>
      </c>
      <c r="N31" s="17">
        <f t="shared" ref="N31" si="23">L31+M31</f>
        <v>34619347</v>
      </c>
      <c r="P31" s="4" t="s">
        <v>16</v>
      </c>
      <c r="Q31" s="2">
        <v>2537</v>
      </c>
      <c r="R31" s="2">
        <v>2817</v>
      </c>
      <c r="S31" s="2">
        <v>1308</v>
      </c>
      <c r="T31" s="2">
        <v>0</v>
      </c>
      <c r="U31" s="2">
        <v>255</v>
      </c>
      <c r="V31" s="2">
        <v>145</v>
      </c>
      <c r="W31" s="2">
        <v>1175</v>
      </c>
      <c r="X31" s="2">
        <v>0</v>
      </c>
      <c r="Y31" s="2">
        <v>0</v>
      </c>
      <c r="Z31" s="2">
        <v>0</v>
      </c>
      <c r="AA31" s="1">
        <f t="shared" ref="AA31" si="24">Q31+S31+U31+W31+Y31</f>
        <v>5275</v>
      </c>
      <c r="AB31" s="13">
        <f t="shared" ref="AB31" si="25">R31+T31+V31+X31+Z31</f>
        <v>2962</v>
      </c>
      <c r="AC31" s="14">
        <f t="shared" ref="AC31" si="26">AA31+AB31</f>
        <v>8237</v>
      </c>
      <c r="AE31" s="4" t="s">
        <v>16</v>
      </c>
      <c r="AF31" s="2">
        <f t="shared" si="20"/>
        <v>4238.5908553409545</v>
      </c>
      <c r="AG31" s="2">
        <f t="shared" si="15"/>
        <v>3964.5296414625495</v>
      </c>
      <c r="AH31" s="2">
        <f t="shared" si="15"/>
        <v>3172.1712538226302</v>
      </c>
      <c r="AI31" s="2" t="str">
        <f t="shared" si="15"/>
        <v>N.A.</v>
      </c>
      <c r="AJ31" s="2">
        <f t="shared" si="15"/>
        <v>6008.3921568627447</v>
      </c>
      <c r="AK31" s="2">
        <f t="shared" si="15"/>
        <v>6450</v>
      </c>
      <c r="AL31" s="2">
        <f t="shared" si="15"/>
        <v>5175.6357446808506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4268.4392417061608</v>
      </c>
      <c r="AQ31" s="13">
        <f t="shared" ref="AQ31" si="28">IFERROR(M31/AB31, "N.A.")</f>
        <v>4086.2018906144503</v>
      </c>
      <c r="AR31" s="14">
        <f t="shared" ref="AR31" si="29">IFERROR(N31/AC31, "N.A.")</f>
        <v>4202.9072477843874</v>
      </c>
    </row>
    <row r="32" spans="1:44" ht="15" customHeight="1" thickBot="1" x14ac:dyDescent="0.3">
      <c r="A32" s="5" t="s">
        <v>0</v>
      </c>
      <c r="B32" s="24">
        <f>B31+C31</f>
        <v>21921385.000000004</v>
      </c>
      <c r="C32" s="26"/>
      <c r="D32" s="24">
        <f>D31+E31</f>
        <v>4149200.0000000005</v>
      </c>
      <c r="E32" s="26"/>
      <c r="F32" s="24">
        <f>F31+G31</f>
        <v>2467390</v>
      </c>
      <c r="G32" s="26"/>
      <c r="H32" s="24">
        <f>H31+I31</f>
        <v>6081371.9999999991</v>
      </c>
      <c r="I32" s="26"/>
      <c r="J32" s="24">
        <f>J31+K31</f>
        <v>0</v>
      </c>
      <c r="K32" s="26"/>
      <c r="L32" s="24">
        <f>L31+M31</f>
        <v>34619347</v>
      </c>
      <c r="M32" s="25"/>
      <c r="N32" s="18">
        <f>B32+D32+F32+H32+J32</f>
        <v>34619347</v>
      </c>
      <c r="P32" s="5" t="s">
        <v>0</v>
      </c>
      <c r="Q32" s="24">
        <f>Q31+R31</f>
        <v>5354</v>
      </c>
      <c r="R32" s="26"/>
      <c r="S32" s="24">
        <f>S31+T31</f>
        <v>1308</v>
      </c>
      <c r="T32" s="26"/>
      <c r="U32" s="24">
        <f>U31+V31</f>
        <v>400</v>
      </c>
      <c r="V32" s="26"/>
      <c r="W32" s="24">
        <f>W31+X31</f>
        <v>1175</v>
      </c>
      <c r="X32" s="26"/>
      <c r="Y32" s="24">
        <f>Y31+Z31</f>
        <v>0</v>
      </c>
      <c r="Z32" s="26"/>
      <c r="AA32" s="24">
        <f>AA31+AB31</f>
        <v>8237</v>
      </c>
      <c r="AB32" s="26"/>
      <c r="AC32" s="19">
        <f>Q32+S32+U32+W32+Y32</f>
        <v>8237</v>
      </c>
      <c r="AE32" s="5" t="s">
        <v>0</v>
      </c>
      <c r="AF32" s="27">
        <f>IFERROR(B32/Q32,"N.A.")</f>
        <v>4094.3939110945093</v>
      </c>
      <c r="AG32" s="28"/>
      <c r="AH32" s="27">
        <f>IFERROR(D32/S32,"N.A.")</f>
        <v>3172.1712538226302</v>
      </c>
      <c r="AI32" s="28"/>
      <c r="AJ32" s="27">
        <f>IFERROR(F32/U32,"N.A.")</f>
        <v>6168.4750000000004</v>
      </c>
      <c r="AK32" s="28"/>
      <c r="AL32" s="27">
        <f>IFERROR(H32/W32,"N.A.")</f>
        <v>5175.6357446808506</v>
      </c>
      <c r="AM32" s="28"/>
      <c r="AN32" s="27" t="str">
        <f>IFERROR(J32/Y32,"N.A.")</f>
        <v>N.A.</v>
      </c>
      <c r="AO32" s="28"/>
      <c r="AP32" s="27">
        <f>IFERROR(L32/AA32,"N.A.")</f>
        <v>4202.9072477843874</v>
      </c>
      <c r="AQ32" s="28"/>
      <c r="AR32" s="16">
        <f>IFERROR(N32/AC32, "N.A.")</f>
        <v>4202.9072477843874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2051100</v>
      </c>
      <c r="C39" s="2"/>
      <c r="D39" s="2"/>
      <c r="E39" s="2"/>
      <c r="F39" s="2"/>
      <c r="G39" s="2"/>
      <c r="H39" s="2">
        <v>3120159.9999999995</v>
      </c>
      <c r="I39" s="2"/>
      <c r="J39" s="2">
        <v>0</v>
      </c>
      <c r="K39" s="2"/>
      <c r="L39" s="1">
        <f>B39+D39+F39+H39+J39</f>
        <v>5171260</v>
      </c>
      <c r="M39" s="13">
        <f>C39+E39+G39+I39+K39</f>
        <v>0</v>
      </c>
      <c r="N39" s="14">
        <f>L39+M39</f>
        <v>5171260</v>
      </c>
      <c r="P39" s="3" t="s">
        <v>12</v>
      </c>
      <c r="Q39" s="2">
        <v>159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562</v>
      </c>
      <c r="X39" s="2">
        <v>0</v>
      </c>
      <c r="Y39" s="2">
        <v>148</v>
      </c>
      <c r="Z39" s="2">
        <v>0</v>
      </c>
      <c r="AA39" s="1">
        <f>Q39+S39+U39+W39+Y39</f>
        <v>869</v>
      </c>
      <c r="AB39" s="13">
        <f>R39+T39+V39+X39+Z39</f>
        <v>0</v>
      </c>
      <c r="AC39" s="14">
        <f>AA39+AB39</f>
        <v>869</v>
      </c>
      <c r="AE39" s="3" t="s">
        <v>12</v>
      </c>
      <c r="AF39" s="2">
        <f>IFERROR(B39/Q39, "N.A.")</f>
        <v>12900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5551.8861209964407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5950.8170310701953</v>
      </c>
      <c r="AQ39" s="13" t="str">
        <f t="shared" si="30"/>
        <v>N.A.</v>
      </c>
      <c r="AR39" s="14">
        <f t="shared" si="30"/>
        <v>5950.8170310701953</v>
      </c>
    </row>
    <row r="40" spans="1:44" ht="15" customHeight="1" thickBot="1" x14ac:dyDescent="0.3">
      <c r="A40" s="3" t="s">
        <v>13</v>
      </c>
      <c r="B40" s="2">
        <v>1406070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1406070</v>
      </c>
      <c r="M40" s="13">
        <f t="shared" si="31"/>
        <v>0</v>
      </c>
      <c r="N40" s="14">
        <f t="shared" ref="N40:N42" si="32">L40+M40</f>
        <v>1406070</v>
      </c>
      <c r="P40" s="3" t="s">
        <v>13</v>
      </c>
      <c r="Q40" s="2">
        <v>426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426</v>
      </c>
      <c r="AB40" s="13">
        <f t="shared" si="33"/>
        <v>0</v>
      </c>
      <c r="AC40" s="14">
        <f t="shared" ref="AC40:AC42" si="34">AA40+AB40</f>
        <v>426</v>
      </c>
      <c r="AE40" s="3" t="s">
        <v>13</v>
      </c>
      <c r="AF40" s="2">
        <f t="shared" ref="AF40:AF43" si="35">IFERROR(B40/Q40, "N.A.")</f>
        <v>3300.6338028169016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3300.6338028169016</v>
      </c>
      <c r="AQ40" s="13" t="str">
        <f t="shared" si="30"/>
        <v>N.A.</v>
      </c>
      <c r="AR40" s="14">
        <f t="shared" si="30"/>
        <v>3300.6338028169016</v>
      </c>
    </row>
    <row r="41" spans="1:44" ht="15" customHeight="1" thickBot="1" x14ac:dyDescent="0.3">
      <c r="A41" s="3" t="s">
        <v>14</v>
      </c>
      <c r="B41" s="2">
        <v>3402400</v>
      </c>
      <c r="C41" s="2">
        <v>3149800.0000000005</v>
      </c>
      <c r="D41" s="2"/>
      <c r="E41" s="2"/>
      <c r="F41" s="2"/>
      <c r="G41" s="2"/>
      <c r="H41" s="2"/>
      <c r="I41" s="2"/>
      <c r="J41" s="2"/>
      <c r="K41" s="2"/>
      <c r="L41" s="1">
        <f t="shared" si="31"/>
        <v>3402400</v>
      </c>
      <c r="M41" s="13">
        <f t="shared" si="31"/>
        <v>3149800.0000000005</v>
      </c>
      <c r="N41" s="14">
        <f t="shared" si="32"/>
        <v>6552200</v>
      </c>
      <c r="P41" s="3" t="s">
        <v>14</v>
      </c>
      <c r="Q41" s="2">
        <v>1314</v>
      </c>
      <c r="R41" s="2">
        <v>1453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1314</v>
      </c>
      <c r="AB41" s="13">
        <f t="shared" si="33"/>
        <v>1453</v>
      </c>
      <c r="AC41" s="14">
        <f t="shared" si="34"/>
        <v>2767</v>
      </c>
      <c r="AE41" s="3" t="s">
        <v>14</v>
      </c>
      <c r="AF41" s="2">
        <f t="shared" si="35"/>
        <v>2589.3455098934551</v>
      </c>
      <c r="AG41" s="2">
        <f t="shared" si="30"/>
        <v>2167.7907777013079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2589.3455098934551</v>
      </c>
      <c r="AQ41" s="13">
        <f t="shared" si="30"/>
        <v>2167.7907777013079</v>
      </c>
      <c r="AR41" s="14">
        <f t="shared" si="30"/>
        <v>2367.9797614745212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6859570.0000000009</v>
      </c>
      <c r="C43" s="2">
        <v>3149800.0000000005</v>
      </c>
      <c r="D43" s="2"/>
      <c r="E43" s="2"/>
      <c r="F43" s="2"/>
      <c r="G43" s="2"/>
      <c r="H43" s="2">
        <v>3120159.9999999995</v>
      </c>
      <c r="I43" s="2"/>
      <c r="J43" s="2">
        <v>0</v>
      </c>
      <c r="K43" s="2"/>
      <c r="L43" s="1">
        <f t="shared" ref="L43" si="36">B43+D43+F43+H43+J43</f>
        <v>9979730</v>
      </c>
      <c r="M43" s="13">
        <f t="shared" ref="M43" si="37">C43+E43+G43+I43+K43</f>
        <v>3149800.0000000005</v>
      </c>
      <c r="N43" s="17">
        <f t="shared" ref="N43" si="38">L43+M43</f>
        <v>13129530</v>
      </c>
      <c r="P43" s="4" t="s">
        <v>16</v>
      </c>
      <c r="Q43" s="2">
        <v>1899</v>
      </c>
      <c r="R43" s="2">
        <v>1453</v>
      </c>
      <c r="S43" s="2">
        <v>0</v>
      </c>
      <c r="T43" s="2">
        <v>0</v>
      </c>
      <c r="U43" s="2">
        <v>0</v>
      </c>
      <c r="V43" s="2">
        <v>0</v>
      </c>
      <c r="W43" s="2">
        <v>562</v>
      </c>
      <c r="X43" s="2">
        <v>0</v>
      </c>
      <c r="Y43" s="2">
        <v>148</v>
      </c>
      <c r="Z43" s="2">
        <v>0</v>
      </c>
      <c r="AA43" s="1">
        <f t="shared" ref="AA43" si="39">Q43+S43+U43+W43+Y43</f>
        <v>2609</v>
      </c>
      <c r="AB43" s="13">
        <f t="shared" ref="AB43" si="40">R43+T43+V43+X43+Z43</f>
        <v>1453</v>
      </c>
      <c r="AC43" s="17">
        <f t="shared" ref="AC43" si="41">AA43+AB43</f>
        <v>4062</v>
      </c>
      <c r="AE43" s="4" t="s">
        <v>16</v>
      </c>
      <c r="AF43" s="2">
        <f t="shared" si="35"/>
        <v>3612.2011585044766</v>
      </c>
      <c r="AG43" s="2">
        <f t="shared" si="30"/>
        <v>2167.7907777013079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5551.8861209964407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3825.1169030279802</v>
      </c>
      <c r="AQ43" s="13">
        <f t="shared" ref="AQ43" si="43">IFERROR(M43/AB43, "N.A.")</f>
        <v>2167.7907777013079</v>
      </c>
      <c r="AR43" s="14">
        <f t="shared" ref="AR43" si="44">IFERROR(N43/AC43, "N.A.")</f>
        <v>3232.2821270310192</v>
      </c>
    </row>
    <row r="44" spans="1:44" ht="15" customHeight="1" thickBot="1" x14ac:dyDescent="0.3">
      <c r="A44" s="5" t="s">
        <v>0</v>
      </c>
      <c r="B44" s="24">
        <f>B43+C43</f>
        <v>10009370.000000002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3120159.9999999995</v>
      </c>
      <c r="I44" s="26"/>
      <c r="J44" s="24">
        <f>J43+K43</f>
        <v>0</v>
      </c>
      <c r="K44" s="26"/>
      <c r="L44" s="24">
        <f>L43+M43</f>
        <v>13129530</v>
      </c>
      <c r="M44" s="25"/>
      <c r="N44" s="18">
        <f>B44+D44+F44+H44+J44</f>
        <v>13129530.000000002</v>
      </c>
      <c r="P44" s="5" t="s">
        <v>0</v>
      </c>
      <c r="Q44" s="24">
        <f>Q43+R43</f>
        <v>3352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562</v>
      </c>
      <c r="X44" s="26"/>
      <c r="Y44" s="24">
        <f>Y43+Z43</f>
        <v>148</v>
      </c>
      <c r="Z44" s="26"/>
      <c r="AA44" s="24">
        <f>AA43+AB43</f>
        <v>4062</v>
      </c>
      <c r="AB44" s="25"/>
      <c r="AC44" s="18">
        <f>Q44+S44+U44+W44+Y44</f>
        <v>4062</v>
      </c>
      <c r="AE44" s="5" t="s">
        <v>0</v>
      </c>
      <c r="AF44" s="27">
        <f>IFERROR(B44/Q44,"N.A.")</f>
        <v>2986.088902147972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>
        <f>IFERROR(H44/W44,"N.A.")</f>
        <v>5551.8861209964407</v>
      </c>
      <c r="AM44" s="28"/>
      <c r="AN44" s="27">
        <f>IFERROR(J44/Y44,"N.A.")</f>
        <v>0</v>
      </c>
      <c r="AO44" s="28"/>
      <c r="AP44" s="27">
        <f>IFERROR(L44/AA44,"N.A.")</f>
        <v>3232.2821270310192</v>
      </c>
      <c r="AQ44" s="28"/>
      <c r="AR44" s="16">
        <f>IFERROR(N44/AC44, "N.A.")</f>
        <v>3232.2821270310196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14747113</v>
      </c>
      <c r="C15" s="2"/>
      <c r="D15" s="2">
        <v>8735295</v>
      </c>
      <c r="E15" s="2"/>
      <c r="F15" s="2">
        <v>10812840</v>
      </c>
      <c r="G15" s="2"/>
      <c r="H15" s="2">
        <v>34019754</v>
      </c>
      <c r="I15" s="2"/>
      <c r="J15" s="2">
        <v>0</v>
      </c>
      <c r="K15" s="2"/>
      <c r="L15" s="1">
        <f>B15+D15+F15+H15+J15</f>
        <v>68315002</v>
      </c>
      <c r="M15" s="13">
        <f>C15+E15+G15+I15+K15</f>
        <v>0</v>
      </c>
      <c r="N15" s="14">
        <f>L15+M15</f>
        <v>68315002</v>
      </c>
      <c r="P15" s="3" t="s">
        <v>12</v>
      </c>
      <c r="Q15" s="2">
        <v>5782</v>
      </c>
      <c r="R15" s="2">
        <v>0</v>
      </c>
      <c r="S15" s="2">
        <v>2978</v>
      </c>
      <c r="T15" s="2">
        <v>0</v>
      </c>
      <c r="U15" s="2">
        <v>2560</v>
      </c>
      <c r="V15" s="2">
        <v>0</v>
      </c>
      <c r="W15" s="2">
        <v>15053</v>
      </c>
      <c r="X15" s="2">
        <v>0</v>
      </c>
      <c r="Y15" s="2">
        <v>1607</v>
      </c>
      <c r="Z15" s="2">
        <v>0</v>
      </c>
      <c r="AA15" s="1">
        <f>Q15+S15+U15+W15+Y15</f>
        <v>27980</v>
      </c>
      <c r="AB15" s="13">
        <f>R15+T15+V15+X15+Z15</f>
        <v>0</v>
      </c>
      <c r="AC15" s="14">
        <f>AA15+AB15</f>
        <v>27980</v>
      </c>
      <c r="AE15" s="3" t="s">
        <v>12</v>
      </c>
      <c r="AF15" s="2">
        <f>IFERROR(B15/Q15, "N.A.")</f>
        <v>2550.52109996541</v>
      </c>
      <c r="AG15" s="2" t="str">
        <f t="shared" ref="AG15:AR19" si="0">IFERROR(C15/R15, "N.A.")</f>
        <v>N.A.</v>
      </c>
      <c r="AH15" s="2">
        <f t="shared" si="0"/>
        <v>2933.2756883814641</v>
      </c>
      <c r="AI15" s="2" t="str">
        <f t="shared" si="0"/>
        <v>N.A.</v>
      </c>
      <c r="AJ15" s="2">
        <f t="shared" si="0"/>
        <v>4223.765625</v>
      </c>
      <c r="AK15" s="2" t="str">
        <f t="shared" si="0"/>
        <v>N.A.</v>
      </c>
      <c r="AL15" s="2">
        <f t="shared" si="0"/>
        <v>2259.9982727695474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2441.5654753395283</v>
      </c>
      <c r="AQ15" s="13" t="str">
        <f t="shared" si="0"/>
        <v>N.A.</v>
      </c>
      <c r="AR15" s="14">
        <f t="shared" si="0"/>
        <v>2441.5654753395283</v>
      </c>
    </row>
    <row r="16" spans="1:44" ht="15" customHeight="1" thickBot="1" x14ac:dyDescent="0.3">
      <c r="A16" s="3" t="s">
        <v>13</v>
      </c>
      <c r="B16" s="2">
        <v>11520395.999999998</v>
      </c>
      <c r="C16" s="2">
        <v>660000</v>
      </c>
      <c r="D16" s="2">
        <v>620920</v>
      </c>
      <c r="E16" s="2">
        <v>321640</v>
      </c>
      <c r="F16" s="2"/>
      <c r="G16" s="2"/>
      <c r="H16" s="2"/>
      <c r="I16" s="2"/>
      <c r="J16" s="2"/>
      <c r="K16" s="2"/>
      <c r="L16" s="1">
        <f t="shared" ref="L16:M18" si="1">B16+D16+F16+H16+J16</f>
        <v>12141315.999999998</v>
      </c>
      <c r="M16" s="13">
        <f t="shared" si="1"/>
        <v>981640</v>
      </c>
      <c r="N16" s="14">
        <f t="shared" ref="N16:N18" si="2">L16+M16</f>
        <v>13122955.999999998</v>
      </c>
      <c r="P16" s="3" t="s">
        <v>13</v>
      </c>
      <c r="Q16" s="2">
        <v>4634</v>
      </c>
      <c r="R16" s="2">
        <v>165</v>
      </c>
      <c r="S16" s="2">
        <v>361</v>
      </c>
      <c r="T16" s="2">
        <v>187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4995</v>
      </c>
      <c r="AB16" s="13">
        <f t="shared" si="3"/>
        <v>352</v>
      </c>
      <c r="AC16" s="14">
        <f t="shared" ref="AC16:AC18" si="4">AA16+AB16</f>
        <v>5347</v>
      </c>
      <c r="AE16" s="3" t="s">
        <v>13</v>
      </c>
      <c r="AF16" s="2">
        <f t="shared" ref="AF16:AF19" si="5">IFERROR(B16/Q16, "N.A.")</f>
        <v>2486.0586965904181</v>
      </c>
      <c r="AG16" s="2">
        <f t="shared" si="0"/>
        <v>4000</v>
      </c>
      <c r="AH16" s="2">
        <f t="shared" si="0"/>
        <v>1720</v>
      </c>
      <c r="AI16" s="2">
        <f t="shared" si="0"/>
        <v>1720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2430.6938938938933</v>
      </c>
      <c r="AQ16" s="13">
        <f t="shared" si="0"/>
        <v>2788.75</v>
      </c>
      <c r="AR16" s="14">
        <f t="shared" si="0"/>
        <v>2454.2651954366929</v>
      </c>
    </row>
    <row r="17" spans="1:44" ht="15" customHeight="1" thickBot="1" x14ac:dyDescent="0.3">
      <c r="A17" s="3" t="s">
        <v>14</v>
      </c>
      <c r="B17" s="2">
        <v>56372490</v>
      </c>
      <c r="C17" s="2">
        <v>297627693</v>
      </c>
      <c r="D17" s="2">
        <v>6045855</v>
      </c>
      <c r="E17" s="2">
        <v>2005000.0000000002</v>
      </c>
      <c r="F17" s="2"/>
      <c r="G17" s="2">
        <v>8461619.9999999981</v>
      </c>
      <c r="H17" s="2"/>
      <c r="I17" s="2">
        <v>15163850</v>
      </c>
      <c r="J17" s="2">
        <v>0</v>
      </c>
      <c r="K17" s="2"/>
      <c r="L17" s="1">
        <f t="shared" si="1"/>
        <v>62418345</v>
      </c>
      <c r="M17" s="13">
        <f t="shared" si="1"/>
        <v>323258163</v>
      </c>
      <c r="N17" s="14">
        <f t="shared" si="2"/>
        <v>385676508</v>
      </c>
      <c r="P17" s="3" t="s">
        <v>14</v>
      </c>
      <c r="Q17" s="2">
        <v>15227</v>
      </c>
      <c r="R17" s="2">
        <v>48495</v>
      </c>
      <c r="S17" s="2">
        <v>1963</v>
      </c>
      <c r="T17" s="2">
        <v>381</v>
      </c>
      <c r="U17" s="2">
        <v>0</v>
      </c>
      <c r="V17" s="2">
        <v>1946</v>
      </c>
      <c r="W17" s="2">
        <v>0</v>
      </c>
      <c r="X17" s="2">
        <v>2900</v>
      </c>
      <c r="Y17" s="2">
        <v>3724</v>
      </c>
      <c r="Z17" s="2">
        <v>0</v>
      </c>
      <c r="AA17" s="1">
        <f t="shared" si="3"/>
        <v>20914</v>
      </c>
      <c r="AB17" s="13">
        <f t="shared" si="3"/>
        <v>53722</v>
      </c>
      <c r="AC17" s="14">
        <f t="shared" si="4"/>
        <v>74636</v>
      </c>
      <c r="AE17" s="3" t="s">
        <v>14</v>
      </c>
      <c r="AF17" s="2">
        <f t="shared" si="5"/>
        <v>3702.1402771392923</v>
      </c>
      <c r="AG17" s="2">
        <f t="shared" si="0"/>
        <v>6137.2861738323536</v>
      </c>
      <c r="AH17" s="2">
        <f t="shared" si="0"/>
        <v>3079.9057564951604</v>
      </c>
      <c r="AI17" s="2">
        <f t="shared" si="0"/>
        <v>5262.4671916010502</v>
      </c>
      <c r="AJ17" s="2" t="str">
        <f t="shared" si="0"/>
        <v>N.A.</v>
      </c>
      <c r="AK17" s="2">
        <f t="shared" si="0"/>
        <v>4348.2117163412122</v>
      </c>
      <c r="AL17" s="2" t="str">
        <f t="shared" si="0"/>
        <v>N.A.</v>
      </c>
      <c r="AM17" s="2">
        <f t="shared" si="0"/>
        <v>5228.9137931034484</v>
      </c>
      <c r="AN17" s="2">
        <f t="shared" si="0"/>
        <v>0</v>
      </c>
      <c r="AO17" s="2" t="str">
        <f t="shared" si="0"/>
        <v>N.A.</v>
      </c>
      <c r="AP17" s="15">
        <f t="shared" si="0"/>
        <v>2984.5244812087599</v>
      </c>
      <c r="AQ17" s="13">
        <f t="shared" si="0"/>
        <v>6017.2399203305904</v>
      </c>
      <c r="AR17" s="14">
        <f t="shared" si="0"/>
        <v>5167.4327134358755</v>
      </c>
    </row>
    <row r="18" spans="1:44" ht="15" customHeight="1" thickBot="1" x14ac:dyDescent="0.3">
      <c r="A18" s="3" t="s">
        <v>15</v>
      </c>
      <c r="B18" s="2">
        <v>9305992.9999999981</v>
      </c>
      <c r="C18" s="2">
        <v>2146000</v>
      </c>
      <c r="D18" s="2">
        <v>4209504</v>
      </c>
      <c r="E18" s="2"/>
      <c r="F18" s="2"/>
      <c r="G18" s="2">
        <v>5713561</v>
      </c>
      <c r="H18" s="2">
        <v>1988882.9999999998</v>
      </c>
      <c r="I18" s="2"/>
      <c r="J18" s="2">
        <v>0</v>
      </c>
      <c r="K18" s="2"/>
      <c r="L18" s="1">
        <f t="shared" si="1"/>
        <v>15504379.999999998</v>
      </c>
      <c r="M18" s="13">
        <f t="shared" si="1"/>
        <v>7859561</v>
      </c>
      <c r="N18" s="14">
        <f t="shared" si="2"/>
        <v>23363941</v>
      </c>
      <c r="P18" s="3" t="s">
        <v>15</v>
      </c>
      <c r="Q18" s="2">
        <v>4057</v>
      </c>
      <c r="R18" s="2">
        <v>290</v>
      </c>
      <c r="S18" s="2">
        <v>1092</v>
      </c>
      <c r="T18" s="2">
        <v>0</v>
      </c>
      <c r="U18" s="2">
        <v>0</v>
      </c>
      <c r="V18" s="2">
        <v>1896</v>
      </c>
      <c r="W18" s="2">
        <v>4843</v>
      </c>
      <c r="X18" s="2">
        <v>0</v>
      </c>
      <c r="Y18" s="2">
        <v>3210</v>
      </c>
      <c r="Z18" s="2">
        <v>0</v>
      </c>
      <c r="AA18" s="1">
        <f t="shared" si="3"/>
        <v>13202</v>
      </c>
      <c r="AB18" s="13">
        <f t="shared" si="3"/>
        <v>2186</v>
      </c>
      <c r="AC18" s="17">
        <f t="shared" si="4"/>
        <v>15388</v>
      </c>
      <c r="AE18" s="3" t="s">
        <v>15</v>
      </c>
      <c r="AF18" s="2">
        <f t="shared" si="5"/>
        <v>2293.8114370224298</v>
      </c>
      <c r="AG18" s="2">
        <f t="shared" si="0"/>
        <v>7400</v>
      </c>
      <c r="AH18" s="2">
        <f t="shared" si="0"/>
        <v>3854.8571428571427</v>
      </c>
      <c r="AI18" s="2" t="str">
        <f t="shared" si="0"/>
        <v>N.A.</v>
      </c>
      <c r="AJ18" s="2" t="str">
        <f t="shared" si="0"/>
        <v>N.A.</v>
      </c>
      <c r="AK18" s="2">
        <f t="shared" si="0"/>
        <v>3013.4815400843881</v>
      </c>
      <c r="AL18" s="2">
        <f t="shared" si="0"/>
        <v>410.67169110055744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1174.3963035903651</v>
      </c>
      <c r="AQ18" s="13">
        <f t="shared" si="0"/>
        <v>3595.407593778591</v>
      </c>
      <c r="AR18" s="14">
        <f t="shared" si="0"/>
        <v>1518.3221341304913</v>
      </c>
    </row>
    <row r="19" spans="1:44" ht="15" customHeight="1" thickBot="1" x14ac:dyDescent="0.3">
      <c r="A19" s="4" t="s">
        <v>16</v>
      </c>
      <c r="B19" s="2">
        <v>91945991.99999997</v>
      </c>
      <c r="C19" s="2">
        <v>300433692.99999982</v>
      </c>
      <c r="D19" s="2">
        <v>19611574</v>
      </c>
      <c r="E19" s="2">
        <v>2326640</v>
      </c>
      <c r="F19" s="2">
        <v>10812840</v>
      </c>
      <c r="G19" s="2">
        <v>14175181</v>
      </c>
      <c r="H19" s="2">
        <v>36008636.999999985</v>
      </c>
      <c r="I19" s="2">
        <v>15163850</v>
      </c>
      <c r="J19" s="2">
        <v>0</v>
      </c>
      <c r="K19" s="2"/>
      <c r="L19" s="1">
        <f t="shared" ref="L19" si="6">B19+D19+F19+H19+J19</f>
        <v>158379042.99999994</v>
      </c>
      <c r="M19" s="13">
        <f t="shared" ref="M19" si="7">C19+E19+G19+I19+K19</f>
        <v>332099363.99999982</v>
      </c>
      <c r="N19" s="17">
        <f t="shared" ref="N19" si="8">L19+M19</f>
        <v>490478406.99999976</v>
      </c>
      <c r="P19" s="4" t="s">
        <v>16</v>
      </c>
      <c r="Q19" s="2">
        <v>29700</v>
      </c>
      <c r="R19" s="2">
        <v>48950</v>
      </c>
      <c r="S19" s="2">
        <v>6394</v>
      </c>
      <c r="T19" s="2">
        <v>568</v>
      </c>
      <c r="U19" s="2">
        <v>2560</v>
      </c>
      <c r="V19" s="2">
        <v>3842</v>
      </c>
      <c r="W19" s="2">
        <v>19896</v>
      </c>
      <c r="X19" s="2">
        <v>2900</v>
      </c>
      <c r="Y19" s="2">
        <v>8541</v>
      </c>
      <c r="Z19" s="2">
        <v>0</v>
      </c>
      <c r="AA19" s="1">
        <f t="shared" ref="AA19" si="9">Q19+S19+U19+W19+Y19</f>
        <v>67091</v>
      </c>
      <c r="AB19" s="13">
        <f t="shared" ref="AB19" si="10">R19+T19+V19+X19+Z19</f>
        <v>56260</v>
      </c>
      <c r="AC19" s="14">
        <f t="shared" ref="AC19" si="11">AA19+AB19</f>
        <v>123351</v>
      </c>
      <c r="AE19" s="4" t="s">
        <v>16</v>
      </c>
      <c r="AF19" s="2">
        <f t="shared" si="5"/>
        <v>3095.8246464646454</v>
      </c>
      <c r="AG19" s="2">
        <f t="shared" si="0"/>
        <v>6137.5626762002003</v>
      </c>
      <c r="AH19" s="2">
        <f t="shared" si="0"/>
        <v>3067.1839224272758</v>
      </c>
      <c r="AI19" s="2">
        <f t="shared" si="0"/>
        <v>4096.1971830985913</v>
      </c>
      <c r="AJ19" s="2">
        <f t="shared" si="0"/>
        <v>4223.765625</v>
      </c>
      <c r="AK19" s="2">
        <f t="shared" si="0"/>
        <v>3689.5317542946382</v>
      </c>
      <c r="AL19" s="2">
        <f t="shared" si="0"/>
        <v>1809.8430337756326</v>
      </c>
      <c r="AM19" s="2">
        <f t="shared" si="0"/>
        <v>5228.9137931034484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2360.660043821078</v>
      </c>
      <c r="AQ19" s="13">
        <f t="shared" ref="AQ19" si="13">IFERROR(M19/AB19, "N.A.")</f>
        <v>5902.9392819054356</v>
      </c>
      <c r="AR19" s="14">
        <f t="shared" ref="AR19" si="14">IFERROR(N19/AC19, "N.A.")</f>
        <v>3976.2823730654777</v>
      </c>
    </row>
    <row r="20" spans="1:44" ht="15" customHeight="1" thickBot="1" x14ac:dyDescent="0.3">
      <c r="A20" s="5" t="s">
        <v>0</v>
      </c>
      <c r="B20" s="24">
        <f>B19+C19</f>
        <v>392379684.99999976</v>
      </c>
      <c r="C20" s="26"/>
      <c r="D20" s="24">
        <f>D19+E19</f>
        <v>21938214</v>
      </c>
      <c r="E20" s="26"/>
      <c r="F20" s="24">
        <f>F19+G19</f>
        <v>24988021</v>
      </c>
      <c r="G20" s="26"/>
      <c r="H20" s="24">
        <f>H19+I19</f>
        <v>51172486.999999985</v>
      </c>
      <c r="I20" s="26"/>
      <c r="J20" s="24">
        <f>J19+K19</f>
        <v>0</v>
      </c>
      <c r="K20" s="26"/>
      <c r="L20" s="24">
        <f>L19+M19</f>
        <v>490478406.99999976</v>
      </c>
      <c r="M20" s="25"/>
      <c r="N20" s="18">
        <f>B20+D20+F20+H20+J20</f>
        <v>490478406.99999976</v>
      </c>
      <c r="P20" s="5" t="s">
        <v>0</v>
      </c>
      <c r="Q20" s="24">
        <f>Q19+R19</f>
        <v>78650</v>
      </c>
      <c r="R20" s="26"/>
      <c r="S20" s="24">
        <f>S19+T19</f>
        <v>6962</v>
      </c>
      <c r="T20" s="26"/>
      <c r="U20" s="24">
        <f>U19+V19</f>
        <v>6402</v>
      </c>
      <c r="V20" s="26"/>
      <c r="W20" s="24">
        <f>W19+X19</f>
        <v>22796</v>
      </c>
      <c r="X20" s="26"/>
      <c r="Y20" s="24">
        <f>Y19+Z19</f>
        <v>8541</v>
      </c>
      <c r="Z20" s="26"/>
      <c r="AA20" s="24">
        <f>AA19+AB19</f>
        <v>123351</v>
      </c>
      <c r="AB20" s="26"/>
      <c r="AC20" s="19">
        <f>Q20+S20+U20+W20+Y20</f>
        <v>123351</v>
      </c>
      <c r="AE20" s="5" t="s">
        <v>0</v>
      </c>
      <c r="AF20" s="27">
        <f>IFERROR(B20/Q20,"N.A.")</f>
        <v>4988.9343293070533</v>
      </c>
      <c r="AG20" s="28"/>
      <c r="AH20" s="27">
        <f>IFERROR(D20/S20,"N.A.")</f>
        <v>3151.1367423154265</v>
      </c>
      <c r="AI20" s="28"/>
      <c r="AJ20" s="27">
        <f>IFERROR(F20/U20,"N.A.")</f>
        <v>3903.1585442049359</v>
      </c>
      <c r="AK20" s="28"/>
      <c r="AL20" s="27">
        <f>IFERROR(H20/W20,"N.A.")</f>
        <v>2244.8011493244421</v>
      </c>
      <c r="AM20" s="28"/>
      <c r="AN20" s="27">
        <f>IFERROR(J20/Y20,"N.A.")</f>
        <v>0</v>
      </c>
      <c r="AO20" s="28"/>
      <c r="AP20" s="27">
        <f>IFERROR(L20/AA20,"N.A.")</f>
        <v>3976.2823730654777</v>
      </c>
      <c r="AQ20" s="28"/>
      <c r="AR20" s="16">
        <f>IFERROR(N20/AC20, "N.A.")</f>
        <v>3976.2823730654777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11974618</v>
      </c>
      <c r="C27" s="2"/>
      <c r="D27" s="2">
        <v>8012295.0000000019</v>
      </c>
      <c r="E27" s="2"/>
      <c r="F27" s="2">
        <v>10150790</v>
      </c>
      <c r="G27" s="2"/>
      <c r="H27" s="2">
        <v>24028100</v>
      </c>
      <c r="I27" s="2"/>
      <c r="J27" s="2"/>
      <c r="K27" s="2"/>
      <c r="L27" s="1">
        <f>B27+D27+F27+H27+J27</f>
        <v>54165803</v>
      </c>
      <c r="M27" s="13">
        <f>C27+E27+G27+I27+K27</f>
        <v>0</v>
      </c>
      <c r="N27" s="14">
        <f>L27+M27</f>
        <v>54165803</v>
      </c>
      <c r="P27" s="3" t="s">
        <v>12</v>
      </c>
      <c r="Q27" s="2">
        <v>4563</v>
      </c>
      <c r="R27" s="2">
        <v>0</v>
      </c>
      <c r="S27" s="2">
        <v>2737</v>
      </c>
      <c r="T27" s="2">
        <v>0</v>
      </c>
      <c r="U27" s="2">
        <v>2378</v>
      </c>
      <c r="V27" s="2">
        <v>0</v>
      </c>
      <c r="W27" s="2">
        <v>7303</v>
      </c>
      <c r="X27" s="2">
        <v>0</v>
      </c>
      <c r="Y27" s="2">
        <v>0</v>
      </c>
      <c r="Z27" s="2">
        <v>0</v>
      </c>
      <c r="AA27" s="1">
        <f>Q27+S27+U27+W27+Y27</f>
        <v>16981</v>
      </c>
      <c r="AB27" s="13">
        <f>R27+T27+V27+X27+Z27</f>
        <v>0</v>
      </c>
      <c r="AC27" s="14">
        <f>AA27+AB27</f>
        <v>16981</v>
      </c>
      <c r="AE27" s="3" t="s">
        <v>12</v>
      </c>
      <c r="AF27" s="2">
        <f>IFERROR(B27/Q27, "N.A.")</f>
        <v>2624.2862152092921</v>
      </c>
      <c r="AG27" s="2" t="str">
        <f t="shared" ref="AG27:AR31" si="15">IFERROR(C27/R27, "N.A.")</f>
        <v>N.A.</v>
      </c>
      <c r="AH27" s="2">
        <f t="shared" si="15"/>
        <v>2927.4004384362447</v>
      </c>
      <c r="AI27" s="2" t="str">
        <f t="shared" si="15"/>
        <v>N.A.</v>
      </c>
      <c r="AJ27" s="2">
        <f t="shared" si="15"/>
        <v>4268.6248948696384</v>
      </c>
      <c r="AK27" s="2" t="str">
        <f t="shared" si="15"/>
        <v>N.A.</v>
      </c>
      <c r="AL27" s="2">
        <f t="shared" si="15"/>
        <v>3290.168423935369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3189.7887639126084</v>
      </c>
      <c r="AQ27" s="13" t="str">
        <f t="shared" si="15"/>
        <v>N.A.</v>
      </c>
      <c r="AR27" s="14">
        <f t="shared" si="15"/>
        <v>3189.7887639126084</v>
      </c>
    </row>
    <row r="28" spans="1:44" ht="15" customHeight="1" thickBot="1" x14ac:dyDescent="0.3">
      <c r="A28" s="3" t="s">
        <v>13</v>
      </c>
      <c r="B28" s="2">
        <v>2628675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2628675</v>
      </c>
      <c r="M28" s="13">
        <f t="shared" si="16"/>
        <v>0</v>
      </c>
      <c r="N28" s="14">
        <f t="shared" ref="N28:N30" si="17">L28+M28</f>
        <v>2628675</v>
      </c>
      <c r="P28" s="3" t="s">
        <v>13</v>
      </c>
      <c r="Q28" s="2">
        <v>889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889</v>
      </c>
      <c r="AB28" s="13">
        <f t="shared" si="18"/>
        <v>0</v>
      </c>
      <c r="AC28" s="14">
        <f t="shared" ref="AC28:AC30" si="19">AA28+AB28</f>
        <v>889</v>
      </c>
      <c r="AE28" s="3" t="s">
        <v>13</v>
      </c>
      <c r="AF28" s="2">
        <f t="shared" ref="AF28:AF31" si="20">IFERROR(B28/Q28, "N.A.")</f>
        <v>2956.8897637795276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2956.8897637795276</v>
      </c>
      <c r="AQ28" s="13" t="str">
        <f t="shared" si="15"/>
        <v>N.A.</v>
      </c>
      <c r="AR28" s="14">
        <f t="shared" si="15"/>
        <v>2956.8897637795276</v>
      </c>
    </row>
    <row r="29" spans="1:44" ht="15" customHeight="1" thickBot="1" x14ac:dyDescent="0.3">
      <c r="A29" s="3" t="s">
        <v>14</v>
      </c>
      <c r="B29" s="2">
        <v>39686544.999999993</v>
      </c>
      <c r="C29" s="2">
        <v>179242480.00000003</v>
      </c>
      <c r="D29" s="2">
        <v>4071695.0000000005</v>
      </c>
      <c r="E29" s="2">
        <v>1668400</v>
      </c>
      <c r="F29" s="2"/>
      <c r="G29" s="2">
        <v>6561119.9999999991</v>
      </c>
      <c r="H29" s="2"/>
      <c r="I29" s="2">
        <v>14269509.999999998</v>
      </c>
      <c r="J29" s="2">
        <v>0</v>
      </c>
      <c r="K29" s="2"/>
      <c r="L29" s="1">
        <f t="shared" si="16"/>
        <v>43758239.999999993</v>
      </c>
      <c r="M29" s="13">
        <f t="shared" si="16"/>
        <v>201741510.00000003</v>
      </c>
      <c r="N29" s="14">
        <f t="shared" si="17"/>
        <v>245499750.00000003</v>
      </c>
      <c r="P29" s="3" t="s">
        <v>14</v>
      </c>
      <c r="Q29" s="2">
        <v>10934</v>
      </c>
      <c r="R29" s="2">
        <v>26291</v>
      </c>
      <c r="S29" s="2">
        <v>1452</v>
      </c>
      <c r="T29" s="2">
        <v>194</v>
      </c>
      <c r="U29" s="2">
        <v>0</v>
      </c>
      <c r="V29" s="2">
        <v>1219</v>
      </c>
      <c r="W29" s="2">
        <v>0</v>
      </c>
      <c r="X29" s="2">
        <v>2177</v>
      </c>
      <c r="Y29" s="2">
        <v>946</v>
      </c>
      <c r="Z29" s="2">
        <v>0</v>
      </c>
      <c r="AA29" s="1">
        <f t="shared" si="18"/>
        <v>13332</v>
      </c>
      <c r="AB29" s="13">
        <f t="shared" si="18"/>
        <v>29881</v>
      </c>
      <c r="AC29" s="14">
        <f t="shared" si="19"/>
        <v>43213</v>
      </c>
      <c r="AE29" s="3" t="s">
        <v>14</v>
      </c>
      <c r="AF29" s="2">
        <f t="shared" si="20"/>
        <v>3629.6456008779946</v>
      </c>
      <c r="AG29" s="2">
        <f t="shared" si="15"/>
        <v>6817.6364535392349</v>
      </c>
      <c r="AH29" s="2">
        <f t="shared" si="15"/>
        <v>2804.1976584022041</v>
      </c>
      <c r="AI29" s="2">
        <f t="shared" si="15"/>
        <v>8600</v>
      </c>
      <c r="AJ29" s="2" t="str">
        <f t="shared" si="15"/>
        <v>N.A.</v>
      </c>
      <c r="AK29" s="2">
        <f t="shared" si="15"/>
        <v>5382.3789991796548</v>
      </c>
      <c r="AL29" s="2" t="str">
        <f t="shared" si="15"/>
        <v>N.A.</v>
      </c>
      <c r="AM29" s="2">
        <f t="shared" si="15"/>
        <v>6554.6669728984834</v>
      </c>
      <c r="AN29" s="2">
        <f t="shared" si="15"/>
        <v>0</v>
      </c>
      <c r="AO29" s="2" t="str">
        <f t="shared" si="15"/>
        <v>N.A.</v>
      </c>
      <c r="AP29" s="15">
        <f t="shared" si="15"/>
        <v>3282.1962196219615</v>
      </c>
      <c r="AQ29" s="13">
        <f t="shared" si="15"/>
        <v>6751.4979418359499</v>
      </c>
      <c r="AR29" s="14">
        <f t="shared" si="15"/>
        <v>5681.1549765116988</v>
      </c>
    </row>
    <row r="30" spans="1:44" ht="15" customHeight="1" thickBot="1" x14ac:dyDescent="0.3">
      <c r="A30" s="3" t="s">
        <v>15</v>
      </c>
      <c r="B30" s="2">
        <v>9305992.9999999981</v>
      </c>
      <c r="C30" s="2">
        <v>2146000</v>
      </c>
      <c r="D30" s="2">
        <v>4209504</v>
      </c>
      <c r="E30" s="2"/>
      <c r="F30" s="2"/>
      <c r="G30" s="2">
        <v>5713561</v>
      </c>
      <c r="H30" s="2">
        <v>1958321.9999999998</v>
      </c>
      <c r="I30" s="2"/>
      <c r="J30" s="2">
        <v>0</v>
      </c>
      <c r="K30" s="2"/>
      <c r="L30" s="1">
        <f t="shared" si="16"/>
        <v>15473818.999999998</v>
      </c>
      <c r="M30" s="13">
        <f t="shared" si="16"/>
        <v>7859561</v>
      </c>
      <c r="N30" s="14">
        <f t="shared" si="17"/>
        <v>23333380</v>
      </c>
      <c r="P30" s="3" t="s">
        <v>15</v>
      </c>
      <c r="Q30" s="2">
        <v>4057</v>
      </c>
      <c r="R30" s="2">
        <v>290</v>
      </c>
      <c r="S30" s="2">
        <v>1092</v>
      </c>
      <c r="T30" s="2">
        <v>0</v>
      </c>
      <c r="U30" s="2">
        <v>0</v>
      </c>
      <c r="V30" s="2">
        <v>1896</v>
      </c>
      <c r="W30" s="2">
        <v>4660</v>
      </c>
      <c r="X30" s="2">
        <v>0</v>
      </c>
      <c r="Y30" s="2">
        <v>2054</v>
      </c>
      <c r="Z30" s="2">
        <v>0</v>
      </c>
      <c r="AA30" s="1">
        <f t="shared" si="18"/>
        <v>11863</v>
      </c>
      <c r="AB30" s="13">
        <f t="shared" si="18"/>
        <v>2186</v>
      </c>
      <c r="AC30" s="17">
        <f t="shared" si="19"/>
        <v>14049</v>
      </c>
      <c r="AE30" s="3" t="s">
        <v>15</v>
      </c>
      <c r="AF30" s="2">
        <f t="shared" si="20"/>
        <v>2293.8114370224298</v>
      </c>
      <c r="AG30" s="2">
        <f t="shared" si="15"/>
        <v>7400</v>
      </c>
      <c r="AH30" s="2">
        <f t="shared" si="15"/>
        <v>3854.8571428571427</v>
      </c>
      <c r="AI30" s="2" t="str">
        <f t="shared" si="15"/>
        <v>N.A.</v>
      </c>
      <c r="AJ30" s="2" t="str">
        <f t="shared" si="15"/>
        <v>N.A.</v>
      </c>
      <c r="AK30" s="2">
        <f t="shared" si="15"/>
        <v>3013.4815400843881</v>
      </c>
      <c r="AL30" s="2">
        <f t="shared" si="15"/>
        <v>420.24077253218877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1304.376548933659</v>
      </c>
      <c r="AQ30" s="13">
        <f t="shared" si="15"/>
        <v>3595.407593778591</v>
      </c>
      <c r="AR30" s="14">
        <f t="shared" si="15"/>
        <v>1660.8570004982562</v>
      </c>
    </row>
    <row r="31" spans="1:44" ht="15" customHeight="1" thickBot="1" x14ac:dyDescent="0.3">
      <c r="A31" s="4" t="s">
        <v>16</v>
      </c>
      <c r="B31" s="2">
        <v>63595830.999999993</v>
      </c>
      <c r="C31" s="2">
        <v>181388480</v>
      </c>
      <c r="D31" s="2">
        <v>16293493.999999998</v>
      </c>
      <c r="E31" s="2">
        <v>1668400</v>
      </c>
      <c r="F31" s="2">
        <v>10150790</v>
      </c>
      <c r="G31" s="2">
        <v>12274681.000000002</v>
      </c>
      <c r="H31" s="2">
        <v>25986421.999999989</v>
      </c>
      <c r="I31" s="2">
        <v>14269509.999999998</v>
      </c>
      <c r="J31" s="2">
        <v>0</v>
      </c>
      <c r="K31" s="2"/>
      <c r="L31" s="1">
        <f t="shared" ref="L31" si="21">B31+D31+F31+H31+J31</f>
        <v>116026536.99999997</v>
      </c>
      <c r="M31" s="13">
        <f t="shared" ref="M31" si="22">C31+E31+G31+I31+K31</f>
        <v>209601071</v>
      </c>
      <c r="N31" s="17">
        <f t="shared" ref="N31" si="23">L31+M31</f>
        <v>325627608</v>
      </c>
      <c r="P31" s="4" t="s">
        <v>16</v>
      </c>
      <c r="Q31" s="2">
        <v>20443</v>
      </c>
      <c r="R31" s="2">
        <v>26581</v>
      </c>
      <c r="S31" s="2">
        <v>5281</v>
      </c>
      <c r="T31" s="2">
        <v>194</v>
      </c>
      <c r="U31" s="2">
        <v>2378</v>
      </c>
      <c r="V31" s="2">
        <v>3115</v>
      </c>
      <c r="W31" s="2">
        <v>11963</v>
      </c>
      <c r="X31" s="2">
        <v>2177</v>
      </c>
      <c r="Y31" s="2">
        <v>3000</v>
      </c>
      <c r="Z31" s="2">
        <v>0</v>
      </c>
      <c r="AA31" s="1">
        <f t="shared" ref="AA31" si="24">Q31+S31+U31+W31+Y31</f>
        <v>43065</v>
      </c>
      <c r="AB31" s="13">
        <f t="shared" ref="AB31" si="25">R31+T31+V31+X31+Z31</f>
        <v>32067</v>
      </c>
      <c r="AC31" s="14">
        <f t="shared" ref="AC31" si="26">AA31+AB31</f>
        <v>75132</v>
      </c>
      <c r="AE31" s="4" t="s">
        <v>16</v>
      </c>
      <c r="AF31" s="2">
        <f t="shared" si="20"/>
        <v>3110.8854375580881</v>
      </c>
      <c r="AG31" s="2">
        <f t="shared" si="15"/>
        <v>6823.9900680937508</v>
      </c>
      <c r="AH31" s="2">
        <f t="shared" si="15"/>
        <v>3085.3046771444797</v>
      </c>
      <c r="AI31" s="2">
        <f t="shared" si="15"/>
        <v>8600</v>
      </c>
      <c r="AJ31" s="2">
        <f t="shared" si="15"/>
        <v>4268.6248948696384</v>
      </c>
      <c r="AK31" s="2">
        <f t="shared" si="15"/>
        <v>3940.5075441412528</v>
      </c>
      <c r="AL31" s="2">
        <f t="shared" si="15"/>
        <v>2172.23288472791</v>
      </c>
      <c r="AM31" s="2">
        <f t="shared" si="15"/>
        <v>6554.6669728984834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2694.2189016602802</v>
      </c>
      <c r="AQ31" s="13">
        <f t="shared" ref="AQ31" si="28">IFERROR(M31/AB31, "N.A.")</f>
        <v>6536.3479901456321</v>
      </c>
      <c r="AR31" s="14">
        <f t="shared" ref="AR31" si="29">IFERROR(N31/AC31, "N.A.")</f>
        <v>4334.0734706915828</v>
      </c>
    </row>
    <row r="32" spans="1:44" ht="15" customHeight="1" thickBot="1" x14ac:dyDescent="0.3">
      <c r="A32" s="5" t="s">
        <v>0</v>
      </c>
      <c r="B32" s="24">
        <f>B31+C31</f>
        <v>244984311</v>
      </c>
      <c r="C32" s="26"/>
      <c r="D32" s="24">
        <f>D31+E31</f>
        <v>17961894</v>
      </c>
      <c r="E32" s="26"/>
      <c r="F32" s="24">
        <f>F31+G31</f>
        <v>22425471</v>
      </c>
      <c r="G32" s="26"/>
      <c r="H32" s="24">
        <f>H31+I31</f>
        <v>40255931.999999985</v>
      </c>
      <c r="I32" s="26"/>
      <c r="J32" s="24">
        <f>J31+K31</f>
        <v>0</v>
      </c>
      <c r="K32" s="26"/>
      <c r="L32" s="24">
        <f>L31+M31</f>
        <v>325627608</v>
      </c>
      <c r="M32" s="25"/>
      <c r="N32" s="18">
        <f>B32+D32+F32+H32+J32</f>
        <v>325627608</v>
      </c>
      <c r="P32" s="5" t="s">
        <v>0</v>
      </c>
      <c r="Q32" s="24">
        <f>Q31+R31</f>
        <v>47024</v>
      </c>
      <c r="R32" s="26"/>
      <c r="S32" s="24">
        <f>S31+T31</f>
        <v>5475</v>
      </c>
      <c r="T32" s="26"/>
      <c r="U32" s="24">
        <f>U31+V31</f>
        <v>5493</v>
      </c>
      <c r="V32" s="26"/>
      <c r="W32" s="24">
        <f>W31+X31</f>
        <v>14140</v>
      </c>
      <c r="X32" s="26"/>
      <c r="Y32" s="24">
        <f>Y31+Z31</f>
        <v>3000</v>
      </c>
      <c r="Z32" s="26"/>
      <c r="AA32" s="24">
        <f>AA31+AB31</f>
        <v>75132</v>
      </c>
      <c r="AB32" s="26"/>
      <c r="AC32" s="19">
        <f>Q32+S32+U32+W32+Y32</f>
        <v>75132</v>
      </c>
      <c r="AE32" s="5" t="s">
        <v>0</v>
      </c>
      <c r="AF32" s="27">
        <f>IFERROR(B32/Q32,"N.A.")</f>
        <v>5209.7718399115347</v>
      </c>
      <c r="AG32" s="28"/>
      <c r="AH32" s="27">
        <f>IFERROR(D32/S32,"N.A.")</f>
        <v>3280.7112328767125</v>
      </c>
      <c r="AI32" s="28"/>
      <c r="AJ32" s="27">
        <f>IFERROR(F32/U32,"N.A.")</f>
        <v>4082.5543418896777</v>
      </c>
      <c r="AK32" s="28"/>
      <c r="AL32" s="27">
        <f>IFERROR(H32/W32,"N.A.")</f>
        <v>2846.9541725601121</v>
      </c>
      <c r="AM32" s="28"/>
      <c r="AN32" s="27">
        <f>IFERROR(J32/Y32,"N.A.")</f>
        <v>0</v>
      </c>
      <c r="AO32" s="28"/>
      <c r="AP32" s="27">
        <f>IFERROR(L32/AA32,"N.A.")</f>
        <v>4334.0734706915828</v>
      </c>
      <c r="AQ32" s="28"/>
      <c r="AR32" s="16">
        <f>IFERROR(N32/AC32, "N.A.")</f>
        <v>4334.0734706915828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2772494.9999999995</v>
      </c>
      <c r="C39" s="2"/>
      <c r="D39" s="2">
        <v>723000</v>
      </c>
      <c r="E39" s="2"/>
      <c r="F39" s="2">
        <v>662050</v>
      </c>
      <c r="G39" s="2"/>
      <c r="H39" s="2">
        <v>9991654.0000000037</v>
      </c>
      <c r="I39" s="2"/>
      <c r="J39" s="2">
        <v>0</v>
      </c>
      <c r="K39" s="2"/>
      <c r="L39" s="1">
        <f>B39+D39+F39+H39+J39</f>
        <v>14149199.000000004</v>
      </c>
      <c r="M39" s="13">
        <f>C39+E39+G39+I39+K39</f>
        <v>0</v>
      </c>
      <c r="N39" s="14">
        <f>L39+M39</f>
        <v>14149199.000000004</v>
      </c>
      <c r="P39" s="3" t="s">
        <v>12</v>
      </c>
      <c r="Q39" s="2">
        <v>1219</v>
      </c>
      <c r="R39" s="2">
        <v>0</v>
      </c>
      <c r="S39" s="2">
        <v>241</v>
      </c>
      <c r="T39" s="2">
        <v>0</v>
      </c>
      <c r="U39" s="2">
        <v>182</v>
      </c>
      <c r="V39" s="2">
        <v>0</v>
      </c>
      <c r="W39" s="2">
        <v>7750</v>
      </c>
      <c r="X39" s="2">
        <v>0</v>
      </c>
      <c r="Y39" s="2">
        <v>1607</v>
      </c>
      <c r="Z39" s="2">
        <v>0</v>
      </c>
      <c r="AA39" s="1">
        <f>Q39+S39+U39+W39+Y39</f>
        <v>10999</v>
      </c>
      <c r="AB39" s="13">
        <f>R39+T39+V39+X39+Z39</f>
        <v>0</v>
      </c>
      <c r="AC39" s="14">
        <f>AA39+AB39</f>
        <v>10999</v>
      </c>
      <c r="AE39" s="3" t="s">
        <v>12</v>
      </c>
      <c r="AF39" s="2">
        <f>IFERROR(B39/Q39, "N.A.")</f>
        <v>2274.4011484823623</v>
      </c>
      <c r="AG39" s="2" t="str">
        <f t="shared" ref="AG39:AR43" si="30">IFERROR(C39/R39, "N.A.")</f>
        <v>N.A.</v>
      </c>
      <c r="AH39" s="2">
        <f t="shared" si="30"/>
        <v>3000</v>
      </c>
      <c r="AI39" s="2" t="str">
        <f t="shared" si="30"/>
        <v>N.A.</v>
      </c>
      <c r="AJ39" s="2">
        <f t="shared" si="30"/>
        <v>3637.6373626373625</v>
      </c>
      <c r="AK39" s="2" t="str">
        <f t="shared" si="30"/>
        <v>N.A.</v>
      </c>
      <c r="AL39" s="2">
        <f t="shared" si="30"/>
        <v>1289.2456774193554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1286.4077643422133</v>
      </c>
      <c r="AQ39" s="13" t="str">
        <f t="shared" si="30"/>
        <v>N.A.</v>
      </c>
      <c r="AR39" s="14">
        <f t="shared" si="30"/>
        <v>1286.4077643422133</v>
      </c>
    </row>
    <row r="40" spans="1:44" ht="15" customHeight="1" thickBot="1" x14ac:dyDescent="0.3">
      <c r="A40" s="3" t="s">
        <v>13</v>
      </c>
      <c r="B40" s="2">
        <v>8891721</v>
      </c>
      <c r="C40" s="2">
        <v>660000</v>
      </c>
      <c r="D40" s="2">
        <v>620920</v>
      </c>
      <c r="E40" s="2">
        <v>321640</v>
      </c>
      <c r="F40" s="2"/>
      <c r="G40" s="2"/>
      <c r="H40" s="2"/>
      <c r="I40" s="2"/>
      <c r="J40" s="2"/>
      <c r="K40" s="2"/>
      <c r="L40" s="1">
        <f t="shared" ref="L40:M42" si="31">B40+D40+F40+H40+J40</f>
        <v>9512641</v>
      </c>
      <c r="M40" s="13">
        <f t="shared" si="31"/>
        <v>981640</v>
      </c>
      <c r="N40" s="14">
        <f t="shared" ref="N40:N42" si="32">L40+M40</f>
        <v>10494281</v>
      </c>
      <c r="P40" s="3" t="s">
        <v>13</v>
      </c>
      <c r="Q40" s="2">
        <v>3745</v>
      </c>
      <c r="R40" s="2">
        <v>165</v>
      </c>
      <c r="S40" s="2">
        <v>361</v>
      </c>
      <c r="T40" s="2">
        <v>187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4106</v>
      </c>
      <c r="AB40" s="13">
        <f t="shared" si="33"/>
        <v>352</v>
      </c>
      <c r="AC40" s="14">
        <f t="shared" ref="AC40:AC42" si="34">AA40+AB40</f>
        <v>4458</v>
      </c>
      <c r="AE40" s="3" t="s">
        <v>13</v>
      </c>
      <c r="AF40" s="2">
        <f t="shared" ref="AF40:AF43" si="35">IFERROR(B40/Q40, "N.A.")</f>
        <v>2374.29132176235</v>
      </c>
      <c r="AG40" s="2">
        <f t="shared" si="30"/>
        <v>4000</v>
      </c>
      <c r="AH40" s="2">
        <f t="shared" si="30"/>
        <v>1720</v>
      </c>
      <c r="AI40" s="2">
        <f t="shared" si="30"/>
        <v>1720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2316.7659522649783</v>
      </c>
      <c r="AQ40" s="13">
        <f t="shared" si="30"/>
        <v>2788.75</v>
      </c>
      <c r="AR40" s="14">
        <f t="shared" si="30"/>
        <v>2354.0334230596682</v>
      </c>
    </row>
    <row r="41" spans="1:44" ht="15" customHeight="1" thickBot="1" x14ac:dyDescent="0.3">
      <c r="A41" s="3" t="s">
        <v>14</v>
      </c>
      <c r="B41" s="2">
        <v>16685945</v>
      </c>
      <c r="C41" s="2">
        <v>118385213.00000007</v>
      </c>
      <c r="D41" s="2">
        <v>1974160.0000000002</v>
      </c>
      <c r="E41" s="2">
        <v>336600</v>
      </c>
      <c r="F41" s="2"/>
      <c r="G41" s="2">
        <v>1900500.0000000002</v>
      </c>
      <c r="H41" s="2"/>
      <c r="I41" s="2">
        <v>894339.99999999988</v>
      </c>
      <c r="J41" s="2">
        <v>0</v>
      </c>
      <c r="K41" s="2"/>
      <c r="L41" s="1">
        <f t="shared" si="31"/>
        <v>18660105</v>
      </c>
      <c r="M41" s="13">
        <f t="shared" si="31"/>
        <v>121516653.00000007</v>
      </c>
      <c r="N41" s="14">
        <f t="shared" si="32"/>
        <v>140176758.00000006</v>
      </c>
      <c r="P41" s="3" t="s">
        <v>14</v>
      </c>
      <c r="Q41" s="2">
        <v>4293</v>
      </c>
      <c r="R41" s="2">
        <v>22204</v>
      </c>
      <c r="S41" s="2">
        <v>511</v>
      </c>
      <c r="T41" s="2">
        <v>187</v>
      </c>
      <c r="U41" s="2">
        <v>0</v>
      </c>
      <c r="V41" s="2">
        <v>727</v>
      </c>
      <c r="W41" s="2">
        <v>0</v>
      </c>
      <c r="X41" s="2">
        <v>723</v>
      </c>
      <c r="Y41" s="2">
        <v>2778</v>
      </c>
      <c r="Z41" s="2">
        <v>0</v>
      </c>
      <c r="AA41" s="1">
        <f t="shared" si="33"/>
        <v>7582</v>
      </c>
      <c r="AB41" s="13">
        <f t="shared" si="33"/>
        <v>23841</v>
      </c>
      <c r="AC41" s="14">
        <f t="shared" si="34"/>
        <v>31423</v>
      </c>
      <c r="AE41" s="3" t="s">
        <v>14</v>
      </c>
      <c r="AF41" s="2">
        <f t="shared" si="35"/>
        <v>3886.7796412764965</v>
      </c>
      <c r="AG41" s="2">
        <f t="shared" si="30"/>
        <v>5331.7065843992104</v>
      </c>
      <c r="AH41" s="2">
        <f t="shared" si="30"/>
        <v>3863.3268101761255</v>
      </c>
      <c r="AI41" s="2">
        <f t="shared" si="30"/>
        <v>1800</v>
      </c>
      <c r="AJ41" s="2" t="str">
        <f t="shared" si="30"/>
        <v>N.A.</v>
      </c>
      <c r="AK41" s="2">
        <f t="shared" si="30"/>
        <v>2614.1678129298489</v>
      </c>
      <c r="AL41" s="2" t="str">
        <f t="shared" si="30"/>
        <v>N.A.</v>
      </c>
      <c r="AM41" s="2">
        <f t="shared" si="30"/>
        <v>1236.9847856154909</v>
      </c>
      <c r="AN41" s="2">
        <f t="shared" si="30"/>
        <v>0</v>
      </c>
      <c r="AO41" s="2" t="str">
        <f t="shared" si="30"/>
        <v>N.A.</v>
      </c>
      <c r="AP41" s="15">
        <f t="shared" si="30"/>
        <v>2461.1059087312055</v>
      </c>
      <c r="AQ41" s="13">
        <f t="shared" si="30"/>
        <v>5096.9612432364447</v>
      </c>
      <c r="AR41" s="14">
        <f t="shared" si="30"/>
        <v>4460.9603793399756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30561</v>
      </c>
      <c r="I42" s="2"/>
      <c r="J42" s="2">
        <v>0</v>
      </c>
      <c r="K42" s="2"/>
      <c r="L42" s="1">
        <f t="shared" si="31"/>
        <v>30561</v>
      </c>
      <c r="M42" s="13">
        <f t="shared" si="31"/>
        <v>0</v>
      </c>
      <c r="N42" s="14">
        <f t="shared" si="32"/>
        <v>30561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183</v>
      </c>
      <c r="X42" s="2">
        <v>0</v>
      </c>
      <c r="Y42" s="2">
        <v>1156</v>
      </c>
      <c r="Z42" s="2">
        <v>0</v>
      </c>
      <c r="AA42" s="1">
        <f t="shared" si="33"/>
        <v>1339</v>
      </c>
      <c r="AB42" s="13">
        <f t="shared" si="33"/>
        <v>0</v>
      </c>
      <c r="AC42" s="14">
        <f t="shared" si="34"/>
        <v>1339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167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22.823749066467514</v>
      </c>
      <c r="AQ42" s="13" t="str">
        <f t="shared" si="30"/>
        <v>N.A.</v>
      </c>
      <c r="AR42" s="14">
        <f t="shared" si="30"/>
        <v>22.823749066467514</v>
      </c>
    </row>
    <row r="43" spans="1:44" ht="15" customHeight="1" thickBot="1" x14ac:dyDescent="0.3">
      <c r="A43" s="4" t="s">
        <v>16</v>
      </c>
      <c r="B43" s="2">
        <v>28350161.000000004</v>
      </c>
      <c r="C43" s="2">
        <v>119045213.0000001</v>
      </c>
      <c r="D43" s="2">
        <v>3318080</v>
      </c>
      <c r="E43" s="2">
        <v>658240</v>
      </c>
      <c r="F43" s="2">
        <v>662050</v>
      </c>
      <c r="G43" s="2">
        <v>1900500.0000000002</v>
      </c>
      <c r="H43" s="2">
        <v>10022215.000000002</v>
      </c>
      <c r="I43" s="2">
        <v>894339.99999999988</v>
      </c>
      <c r="J43" s="2">
        <v>0</v>
      </c>
      <c r="K43" s="2"/>
      <c r="L43" s="1">
        <f t="shared" ref="L43" si="36">B43+D43+F43+H43+J43</f>
        <v>42352506.000000007</v>
      </c>
      <c r="M43" s="13">
        <f t="shared" ref="M43" si="37">C43+E43+G43+I43+K43</f>
        <v>122498293.0000001</v>
      </c>
      <c r="N43" s="17">
        <f t="shared" ref="N43" si="38">L43+M43</f>
        <v>164850799.00000012</v>
      </c>
      <c r="P43" s="4" t="s">
        <v>16</v>
      </c>
      <c r="Q43" s="2">
        <v>9257</v>
      </c>
      <c r="R43" s="2">
        <v>22369</v>
      </c>
      <c r="S43" s="2">
        <v>1113</v>
      </c>
      <c r="T43" s="2">
        <v>374</v>
      </c>
      <c r="U43" s="2">
        <v>182</v>
      </c>
      <c r="V43" s="2">
        <v>727</v>
      </c>
      <c r="W43" s="2">
        <v>7933</v>
      </c>
      <c r="X43" s="2">
        <v>723</v>
      </c>
      <c r="Y43" s="2">
        <v>5541</v>
      </c>
      <c r="Z43" s="2">
        <v>0</v>
      </c>
      <c r="AA43" s="1">
        <f t="shared" ref="AA43" si="39">Q43+S43+U43+W43+Y43</f>
        <v>24026</v>
      </c>
      <c r="AB43" s="13">
        <f t="shared" ref="AB43" si="40">R43+T43+V43+X43+Z43</f>
        <v>24193</v>
      </c>
      <c r="AC43" s="17">
        <f t="shared" ref="AC43" si="41">AA43+AB43</f>
        <v>48219</v>
      </c>
      <c r="AE43" s="4" t="s">
        <v>16</v>
      </c>
      <c r="AF43" s="2">
        <f t="shared" si="35"/>
        <v>3062.5646537755215</v>
      </c>
      <c r="AG43" s="2">
        <f t="shared" si="30"/>
        <v>5321.8835441906258</v>
      </c>
      <c r="AH43" s="2">
        <f t="shared" si="30"/>
        <v>2981.2039532794251</v>
      </c>
      <c r="AI43" s="2">
        <f t="shared" si="30"/>
        <v>1760</v>
      </c>
      <c r="AJ43" s="2">
        <f t="shared" si="30"/>
        <v>3637.6373626373625</v>
      </c>
      <c r="AK43" s="2">
        <f t="shared" si="30"/>
        <v>2614.1678129298489</v>
      </c>
      <c r="AL43" s="2">
        <f t="shared" si="30"/>
        <v>1263.3574940123538</v>
      </c>
      <c r="AM43" s="2">
        <f t="shared" si="30"/>
        <v>1236.9847856154909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1762.778073753434</v>
      </c>
      <c r="AQ43" s="13">
        <f t="shared" ref="AQ43" si="43">IFERROR(M43/AB43, "N.A.")</f>
        <v>5063.3775472244079</v>
      </c>
      <c r="AR43" s="14">
        <f t="shared" ref="AR43" si="44">IFERROR(N43/AC43, "N.A.")</f>
        <v>3418.7934009415399</v>
      </c>
    </row>
    <row r="44" spans="1:44" ht="15" customHeight="1" thickBot="1" x14ac:dyDescent="0.3">
      <c r="A44" s="5" t="s">
        <v>0</v>
      </c>
      <c r="B44" s="24">
        <f>B43+C43</f>
        <v>147395374.00000012</v>
      </c>
      <c r="C44" s="26"/>
      <c r="D44" s="24">
        <f>D43+E43</f>
        <v>3976320</v>
      </c>
      <c r="E44" s="26"/>
      <c r="F44" s="24">
        <f>F43+G43</f>
        <v>2562550</v>
      </c>
      <c r="G44" s="26"/>
      <c r="H44" s="24">
        <f>H43+I43</f>
        <v>10916555.000000002</v>
      </c>
      <c r="I44" s="26"/>
      <c r="J44" s="24">
        <f>J43+K43</f>
        <v>0</v>
      </c>
      <c r="K44" s="26"/>
      <c r="L44" s="24">
        <f>L43+M43</f>
        <v>164850799.00000012</v>
      </c>
      <c r="M44" s="25"/>
      <c r="N44" s="18">
        <f>B44+D44+F44+H44+J44</f>
        <v>164850799.00000012</v>
      </c>
      <c r="P44" s="5" t="s">
        <v>0</v>
      </c>
      <c r="Q44" s="24">
        <f>Q43+R43</f>
        <v>31626</v>
      </c>
      <c r="R44" s="26"/>
      <c r="S44" s="24">
        <f>S43+T43</f>
        <v>1487</v>
      </c>
      <c r="T44" s="26"/>
      <c r="U44" s="24">
        <f>U43+V43</f>
        <v>909</v>
      </c>
      <c r="V44" s="26"/>
      <c r="W44" s="24">
        <f>W43+X43</f>
        <v>8656</v>
      </c>
      <c r="X44" s="26"/>
      <c r="Y44" s="24">
        <f>Y43+Z43</f>
        <v>5541</v>
      </c>
      <c r="Z44" s="26"/>
      <c r="AA44" s="24">
        <f>AA43+AB43</f>
        <v>48219</v>
      </c>
      <c r="AB44" s="25"/>
      <c r="AC44" s="18">
        <f>Q44+S44+U44+W44+Y44</f>
        <v>48219</v>
      </c>
      <c r="AE44" s="5" t="s">
        <v>0</v>
      </c>
      <c r="AF44" s="27">
        <f>IFERROR(B44/Q44,"N.A.")</f>
        <v>4660.5759185480338</v>
      </c>
      <c r="AG44" s="28"/>
      <c r="AH44" s="27">
        <f>IFERROR(D44/S44,"N.A.")</f>
        <v>2674.0551445864157</v>
      </c>
      <c r="AI44" s="28"/>
      <c r="AJ44" s="27">
        <f>IFERROR(F44/U44,"N.A.")</f>
        <v>2819.0869086908692</v>
      </c>
      <c r="AK44" s="28"/>
      <c r="AL44" s="27">
        <f>IFERROR(H44/W44,"N.A.")</f>
        <v>1261.1546903881704</v>
      </c>
      <c r="AM44" s="28"/>
      <c r="AN44" s="27">
        <f>IFERROR(J44/Y44,"N.A.")</f>
        <v>0</v>
      </c>
      <c r="AO44" s="28"/>
      <c r="AP44" s="27">
        <f>IFERROR(L44/AA44,"N.A.")</f>
        <v>3418.7934009415399</v>
      </c>
      <c r="AQ44" s="28"/>
      <c r="AR44" s="16">
        <f>IFERROR(N44/AC44, "N.A.")</f>
        <v>3418.7934009415399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104293745</v>
      </c>
      <c r="C15" s="2"/>
      <c r="D15" s="2">
        <v>57333243.000000007</v>
      </c>
      <c r="E15" s="2"/>
      <c r="F15" s="2">
        <v>29681619.999999993</v>
      </c>
      <c r="G15" s="2"/>
      <c r="H15" s="2">
        <v>129929803.00000003</v>
      </c>
      <c r="I15" s="2"/>
      <c r="J15" s="2">
        <v>0</v>
      </c>
      <c r="K15" s="2"/>
      <c r="L15" s="1">
        <f>B15+D15+F15+H15+J15</f>
        <v>321238411</v>
      </c>
      <c r="M15" s="13">
        <f>C15+E15+G15+I15+K15</f>
        <v>0</v>
      </c>
      <c r="N15" s="14">
        <f>L15+M15</f>
        <v>321238411</v>
      </c>
      <c r="P15" s="3" t="s">
        <v>12</v>
      </c>
      <c r="Q15" s="2">
        <v>20291</v>
      </c>
      <c r="R15" s="2">
        <v>0</v>
      </c>
      <c r="S15" s="2">
        <v>10716</v>
      </c>
      <c r="T15" s="2">
        <v>0</v>
      </c>
      <c r="U15" s="2">
        <v>5355</v>
      </c>
      <c r="V15" s="2">
        <v>0</v>
      </c>
      <c r="W15" s="2">
        <v>44475</v>
      </c>
      <c r="X15" s="2">
        <v>0</v>
      </c>
      <c r="Y15" s="2">
        <v>3911</v>
      </c>
      <c r="Z15" s="2">
        <v>0</v>
      </c>
      <c r="AA15" s="1">
        <f>Q15+S15+U15+W15+Y15</f>
        <v>84748</v>
      </c>
      <c r="AB15" s="13">
        <f>R15+T15+V15+X15+Z15</f>
        <v>0</v>
      </c>
      <c r="AC15" s="14">
        <f>AA15+AB15</f>
        <v>84748</v>
      </c>
      <c r="AE15" s="3" t="s">
        <v>12</v>
      </c>
      <c r="AF15" s="2">
        <f>IFERROR(B15/Q15, "N.A.")</f>
        <v>5139.901680548026</v>
      </c>
      <c r="AG15" s="2" t="str">
        <f t="shared" ref="AG15:AR19" si="0">IFERROR(C15/R15, "N.A.")</f>
        <v>N.A.</v>
      </c>
      <c r="AH15" s="2">
        <f t="shared" si="0"/>
        <v>5350.2466405375144</v>
      </c>
      <c r="AI15" s="2" t="str">
        <f t="shared" si="0"/>
        <v>N.A.</v>
      </c>
      <c r="AJ15" s="2">
        <f t="shared" si="0"/>
        <v>5542.7861811391213</v>
      </c>
      <c r="AK15" s="2" t="str">
        <f t="shared" si="0"/>
        <v>N.A.</v>
      </c>
      <c r="AL15" s="2">
        <f t="shared" si="0"/>
        <v>2921.4120966835308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3790.5131802520414</v>
      </c>
      <c r="AQ15" s="13" t="str">
        <f t="shared" si="0"/>
        <v>N.A.</v>
      </c>
      <c r="AR15" s="14">
        <f t="shared" si="0"/>
        <v>3790.5131802520414</v>
      </c>
    </row>
    <row r="16" spans="1:44" ht="15" customHeight="1" thickBot="1" x14ac:dyDescent="0.3">
      <c r="A16" s="3" t="s">
        <v>13</v>
      </c>
      <c r="B16" s="2">
        <v>43315293.000000007</v>
      </c>
      <c r="C16" s="2">
        <v>4360630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43315293.000000007</v>
      </c>
      <c r="M16" s="13">
        <f t="shared" si="1"/>
        <v>4360630</v>
      </c>
      <c r="N16" s="14">
        <f t="shared" ref="N16:N18" si="2">L16+M16</f>
        <v>47675923.000000007</v>
      </c>
      <c r="P16" s="3" t="s">
        <v>13</v>
      </c>
      <c r="Q16" s="2">
        <v>13842</v>
      </c>
      <c r="R16" s="2">
        <v>849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13842</v>
      </c>
      <c r="AB16" s="13">
        <f t="shared" si="3"/>
        <v>849</v>
      </c>
      <c r="AC16" s="14">
        <f t="shared" ref="AC16:AC18" si="4">AA16+AB16</f>
        <v>14691</v>
      </c>
      <c r="AE16" s="3" t="s">
        <v>13</v>
      </c>
      <c r="AF16" s="2">
        <f t="shared" ref="AF16:AF19" si="5">IFERROR(B16/Q16, "N.A.")</f>
        <v>3129.2654963155619</v>
      </c>
      <c r="AG16" s="2">
        <f t="shared" si="0"/>
        <v>5136.1955241460546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3129.2654963155619</v>
      </c>
      <c r="AQ16" s="13">
        <f t="shared" si="0"/>
        <v>5136.1955241460546</v>
      </c>
      <c r="AR16" s="14">
        <f t="shared" si="0"/>
        <v>3245.2469539173649</v>
      </c>
    </row>
    <row r="17" spans="1:44" ht="15" customHeight="1" thickBot="1" x14ac:dyDescent="0.3">
      <c r="A17" s="3" t="s">
        <v>14</v>
      </c>
      <c r="B17" s="2">
        <v>175903159.00000033</v>
      </c>
      <c r="C17" s="2">
        <v>1085114181.000001</v>
      </c>
      <c r="D17" s="2">
        <v>37280693.999999993</v>
      </c>
      <c r="E17" s="2">
        <v>31808720.000000011</v>
      </c>
      <c r="F17" s="2"/>
      <c r="G17" s="2">
        <v>54465739.999999993</v>
      </c>
      <c r="H17" s="2"/>
      <c r="I17" s="2">
        <v>47161280</v>
      </c>
      <c r="J17" s="2">
        <v>0</v>
      </c>
      <c r="K17" s="2"/>
      <c r="L17" s="1">
        <f t="shared" si="1"/>
        <v>213183853.00000033</v>
      </c>
      <c r="M17" s="13">
        <f t="shared" si="1"/>
        <v>1218549921.000001</v>
      </c>
      <c r="N17" s="14">
        <f t="shared" si="2"/>
        <v>1431733774.0000012</v>
      </c>
      <c r="P17" s="3" t="s">
        <v>14</v>
      </c>
      <c r="Q17" s="2">
        <v>39564</v>
      </c>
      <c r="R17" s="2">
        <v>196183</v>
      </c>
      <c r="S17" s="2">
        <v>9213</v>
      </c>
      <c r="T17" s="2">
        <v>3611</v>
      </c>
      <c r="U17" s="2">
        <v>0</v>
      </c>
      <c r="V17" s="2">
        <v>7191</v>
      </c>
      <c r="W17" s="2">
        <v>0</v>
      </c>
      <c r="X17" s="2">
        <v>10446</v>
      </c>
      <c r="Y17" s="2">
        <v>5555</v>
      </c>
      <c r="Z17" s="2">
        <v>0</v>
      </c>
      <c r="AA17" s="1">
        <f t="shared" si="3"/>
        <v>54332</v>
      </c>
      <c r="AB17" s="13">
        <f t="shared" si="3"/>
        <v>217431</v>
      </c>
      <c r="AC17" s="14">
        <f t="shared" si="4"/>
        <v>271763</v>
      </c>
      <c r="AE17" s="3" t="s">
        <v>14</v>
      </c>
      <c r="AF17" s="2">
        <f t="shared" si="5"/>
        <v>4446.0408199373251</v>
      </c>
      <c r="AG17" s="2">
        <f t="shared" si="0"/>
        <v>5531.1325701003707</v>
      </c>
      <c r="AH17" s="2">
        <f t="shared" si="0"/>
        <v>4046.5314229892533</v>
      </c>
      <c r="AI17" s="2">
        <f t="shared" si="0"/>
        <v>8808.8396566048214</v>
      </c>
      <c r="AJ17" s="2" t="str">
        <f t="shared" si="0"/>
        <v>N.A.</v>
      </c>
      <c r="AK17" s="2">
        <f t="shared" si="0"/>
        <v>7574.1538033653169</v>
      </c>
      <c r="AL17" s="2" t="str">
        <f t="shared" si="0"/>
        <v>N.A.</v>
      </c>
      <c r="AM17" s="2">
        <f t="shared" si="0"/>
        <v>4514.76928968026</v>
      </c>
      <c r="AN17" s="2">
        <f t="shared" si="0"/>
        <v>0</v>
      </c>
      <c r="AO17" s="2" t="str">
        <f t="shared" si="0"/>
        <v>N.A.</v>
      </c>
      <c r="AP17" s="15">
        <f t="shared" si="0"/>
        <v>3923.7254840609644</v>
      </c>
      <c r="AQ17" s="13">
        <f t="shared" si="0"/>
        <v>5604.3062902714009</v>
      </c>
      <c r="AR17" s="14">
        <f t="shared" si="0"/>
        <v>5268.3175193091083</v>
      </c>
    </row>
    <row r="18" spans="1:44" ht="15" customHeight="1" thickBot="1" x14ac:dyDescent="0.3">
      <c r="A18" s="3" t="s">
        <v>15</v>
      </c>
      <c r="B18" s="2">
        <v>6339920</v>
      </c>
      <c r="C18" s="2">
        <v>410800</v>
      </c>
      <c r="D18" s="2">
        <v>536640</v>
      </c>
      <c r="E18" s="2"/>
      <c r="F18" s="2"/>
      <c r="G18" s="2">
        <v>1071560</v>
      </c>
      <c r="H18" s="2">
        <v>129000</v>
      </c>
      <c r="I18" s="2"/>
      <c r="J18" s="2">
        <v>0</v>
      </c>
      <c r="K18" s="2"/>
      <c r="L18" s="1">
        <f t="shared" si="1"/>
        <v>7005560</v>
      </c>
      <c r="M18" s="13">
        <f t="shared" si="1"/>
        <v>1482360</v>
      </c>
      <c r="N18" s="14">
        <f t="shared" si="2"/>
        <v>8487920</v>
      </c>
      <c r="P18" s="3" t="s">
        <v>15</v>
      </c>
      <c r="Q18" s="2">
        <v>1199</v>
      </c>
      <c r="R18" s="2">
        <v>79</v>
      </c>
      <c r="S18" s="2">
        <v>104</v>
      </c>
      <c r="T18" s="2">
        <v>0</v>
      </c>
      <c r="U18" s="2">
        <v>0</v>
      </c>
      <c r="V18" s="2">
        <v>485</v>
      </c>
      <c r="W18" s="2">
        <v>354</v>
      </c>
      <c r="X18" s="2">
        <v>0</v>
      </c>
      <c r="Y18" s="2">
        <v>150</v>
      </c>
      <c r="Z18" s="2">
        <v>0</v>
      </c>
      <c r="AA18" s="1">
        <f t="shared" si="3"/>
        <v>1807</v>
      </c>
      <c r="AB18" s="13">
        <f t="shared" si="3"/>
        <v>564</v>
      </c>
      <c r="AC18" s="17">
        <f t="shared" si="4"/>
        <v>2371</v>
      </c>
      <c r="AE18" s="3" t="s">
        <v>15</v>
      </c>
      <c r="AF18" s="2">
        <f t="shared" si="5"/>
        <v>5287.6730608840699</v>
      </c>
      <c r="AG18" s="2">
        <f t="shared" si="0"/>
        <v>5200</v>
      </c>
      <c r="AH18" s="2">
        <f t="shared" si="0"/>
        <v>5160</v>
      </c>
      <c r="AI18" s="2" t="str">
        <f t="shared" si="0"/>
        <v>N.A.</v>
      </c>
      <c r="AJ18" s="2" t="str">
        <f t="shared" si="0"/>
        <v>N.A.</v>
      </c>
      <c r="AK18" s="2">
        <f t="shared" si="0"/>
        <v>2209.4020618556701</v>
      </c>
      <c r="AL18" s="2">
        <f t="shared" si="0"/>
        <v>364.40677966101697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3876.900940785833</v>
      </c>
      <c r="AQ18" s="13">
        <f t="shared" si="0"/>
        <v>2628.2978723404253</v>
      </c>
      <c r="AR18" s="14">
        <f t="shared" si="0"/>
        <v>3579.890341628005</v>
      </c>
    </row>
    <row r="19" spans="1:44" ht="15" customHeight="1" thickBot="1" x14ac:dyDescent="0.3">
      <c r="A19" s="4" t="s">
        <v>16</v>
      </c>
      <c r="B19" s="2">
        <v>329852116.9999997</v>
      </c>
      <c r="C19" s="2">
        <v>1089885610.9999969</v>
      </c>
      <c r="D19" s="2">
        <v>95150577</v>
      </c>
      <c r="E19" s="2">
        <v>31808720.000000011</v>
      </c>
      <c r="F19" s="2">
        <v>29681619.999999993</v>
      </c>
      <c r="G19" s="2">
        <v>55537300</v>
      </c>
      <c r="H19" s="2">
        <v>130058803.00000001</v>
      </c>
      <c r="I19" s="2">
        <v>47161280</v>
      </c>
      <c r="J19" s="2">
        <v>0</v>
      </c>
      <c r="K19" s="2"/>
      <c r="L19" s="1">
        <f t="shared" ref="L19" si="6">B19+D19+F19+H19+J19</f>
        <v>584743116.99999976</v>
      </c>
      <c r="M19" s="13">
        <f t="shared" ref="M19" si="7">C19+E19+G19+I19+K19</f>
        <v>1224392910.9999969</v>
      </c>
      <c r="N19" s="17">
        <f t="shared" ref="N19" si="8">L19+M19</f>
        <v>1809136027.9999967</v>
      </c>
      <c r="P19" s="4" t="s">
        <v>16</v>
      </c>
      <c r="Q19" s="2">
        <v>74896</v>
      </c>
      <c r="R19" s="2">
        <v>197111</v>
      </c>
      <c r="S19" s="2">
        <v>20033</v>
      </c>
      <c r="T19" s="2">
        <v>3611</v>
      </c>
      <c r="U19" s="2">
        <v>5355</v>
      </c>
      <c r="V19" s="2">
        <v>7676</v>
      </c>
      <c r="W19" s="2">
        <v>44829</v>
      </c>
      <c r="X19" s="2">
        <v>10446</v>
      </c>
      <c r="Y19" s="2">
        <v>9616</v>
      </c>
      <c r="Z19" s="2">
        <v>0</v>
      </c>
      <c r="AA19" s="1">
        <f t="shared" ref="AA19" si="9">Q19+S19+U19+W19+Y19</f>
        <v>154729</v>
      </c>
      <c r="AB19" s="13">
        <f t="shared" ref="AB19" si="10">R19+T19+V19+X19+Z19</f>
        <v>218844</v>
      </c>
      <c r="AC19" s="14">
        <f t="shared" ref="AC19" si="11">AA19+AB19</f>
        <v>373573</v>
      </c>
      <c r="AE19" s="4" t="s">
        <v>16</v>
      </c>
      <c r="AF19" s="2">
        <f t="shared" si="5"/>
        <v>4404.1352942747235</v>
      </c>
      <c r="AG19" s="2">
        <f t="shared" si="0"/>
        <v>5529.2987758166564</v>
      </c>
      <c r="AH19" s="2">
        <f t="shared" si="0"/>
        <v>4749.6918584335845</v>
      </c>
      <c r="AI19" s="2">
        <f t="shared" si="0"/>
        <v>8808.8396566048214</v>
      </c>
      <c r="AJ19" s="2">
        <f t="shared" si="0"/>
        <v>5542.7861811391213</v>
      </c>
      <c r="AK19" s="2">
        <f t="shared" si="0"/>
        <v>7235.1875977071395</v>
      </c>
      <c r="AL19" s="2">
        <f t="shared" si="0"/>
        <v>2901.2202592072099</v>
      </c>
      <c r="AM19" s="2">
        <f t="shared" si="0"/>
        <v>4514.76928968026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3779.1436446949165</v>
      </c>
      <c r="AQ19" s="13">
        <f t="shared" ref="AQ19" si="13">IFERROR(M19/AB19, "N.A.")</f>
        <v>5594.8205616786245</v>
      </c>
      <c r="AR19" s="14">
        <f t="shared" ref="AR19" si="14">IFERROR(N19/AC19, "N.A.")</f>
        <v>4842.791176021813</v>
      </c>
    </row>
    <row r="20" spans="1:44" ht="15" customHeight="1" thickBot="1" x14ac:dyDescent="0.3">
      <c r="A20" s="5" t="s">
        <v>0</v>
      </c>
      <c r="B20" s="24">
        <f>B19+C19</f>
        <v>1419737727.9999967</v>
      </c>
      <c r="C20" s="26"/>
      <c r="D20" s="24">
        <f>D19+E19</f>
        <v>126959297.00000001</v>
      </c>
      <c r="E20" s="26"/>
      <c r="F20" s="24">
        <f>F19+G19</f>
        <v>85218920</v>
      </c>
      <c r="G20" s="26"/>
      <c r="H20" s="24">
        <f>H19+I19</f>
        <v>177220083</v>
      </c>
      <c r="I20" s="26"/>
      <c r="J20" s="24">
        <f>J19+K19</f>
        <v>0</v>
      </c>
      <c r="K20" s="26"/>
      <c r="L20" s="24">
        <f>L19+M19</f>
        <v>1809136027.9999967</v>
      </c>
      <c r="M20" s="25"/>
      <c r="N20" s="18">
        <f>B20+D20+F20+H20+J20</f>
        <v>1809136027.9999967</v>
      </c>
      <c r="P20" s="5" t="s">
        <v>0</v>
      </c>
      <c r="Q20" s="24">
        <f>Q19+R19</f>
        <v>272007</v>
      </c>
      <c r="R20" s="26"/>
      <c r="S20" s="24">
        <f>S19+T19</f>
        <v>23644</v>
      </c>
      <c r="T20" s="26"/>
      <c r="U20" s="24">
        <f>U19+V19</f>
        <v>13031</v>
      </c>
      <c r="V20" s="26"/>
      <c r="W20" s="24">
        <f>W19+X19</f>
        <v>55275</v>
      </c>
      <c r="X20" s="26"/>
      <c r="Y20" s="24">
        <f>Y19+Z19</f>
        <v>9616</v>
      </c>
      <c r="Z20" s="26"/>
      <c r="AA20" s="24">
        <f>AA19+AB19</f>
        <v>373573</v>
      </c>
      <c r="AB20" s="26"/>
      <c r="AC20" s="19">
        <f>Q20+S20+U20+W20+Y20</f>
        <v>373573</v>
      </c>
      <c r="AE20" s="5" t="s">
        <v>0</v>
      </c>
      <c r="AF20" s="27">
        <f>IFERROR(B20/Q20,"N.A.")</f>
        <v>5219.48967489806</v>
      </c>
      <c r="AG20" s="28"/>
      <c r="AH20" s="27">
        <f>IFERROR(D20/S20,"N.A.")</f>
        <v>5369.620072745729</v>
      </c>
      <c r="AI20" s="28"/>
      <c r="AJ20" s="27">
        <f>IFERROR(F20/U20,"N.A.")</f>
        <v>6539.7068528892642</v>
      </c>
      <c r="AK20" s="28"/>
      <c r="AL20" s="27">
        <f>IFERROR(H20/W20,"N.A.")</f>
        <v>3206.152564450475</v>
      </c>
      <c r="AM20" s="28"/>
      <c r="AN20" s="27">
        <f>IFERROR(J20/Y20,"N.A.")</f>
        <v>0</v>
      </c>
      <c r="AO20" s="28"/>
      <c r="AP20" s="27">
        <f>IFERROR(L20/AA20,"N.A.")</f>
        <v>4842.791176021813</v>
      </c>
      <c r="AQ20" s="28"/>
      <c r="AR20" s="16">
        <f>IFERROR(N20/AC20, "N.A.")</f>
        <v>4842.791176021813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91844118.000000015</v>
      </c>
      <c r="C27" s="2"/>
      <c r="D27" s="2">
        <v>56437983</v>
      </c>
      <c r="E27" s="2"/>
      <c r="F27" s="2">
        <v>26160599.999999993</v>
      </c>
      <c r="G27" s="2"/>
      <c r="H27" s="2">
        <v>91581555.999999925</v>
      </c>
      <c r="I27" s="2"/>
      <c r="J27" s="2">
        <v>0</v>
      </c>
      <c r="K27" s="2"/>
      <c r="L27" s="1">
        <f>B27+D27+F27+H27+J27</f>
        <v>266024256.99999994</v>
      </c>
      <c r="M27" s="13">
        <f>C27+E27+G27+I27+K27</f>
        <v>0</v>
      </c>
      <c r="N27" s="14">
        <f>L27+M27</f>
        <v>266024256.99999994</v>
      </c>
      <c r="P27" s="3" t="s">
        <v>12</v>
      </c>
      <c r="Q27" s="2">
        <v>16166</v>
      </c>
      <c r="R27" s="2">
        <v>0</v>
      </c>
      <c r="S27" s="2">
        <v>10036</v>
      </c>
      <c r="T27" s="2">
        <v>0</v>
      </c>
      <c r="U27" s="2">
        <v>4547</v>
      </c>
      <c r="V27" s="2">
        <v>0</v>
      </c>
      <c r="W27" s="2">
        <v>25508</v>
      </c>
      <c r="X27" s="2">
        <v>0</v>
      </c>
      <c r="Y27" s="2">
        <v>766</v>
      </c>
      <c r="Z27" s="2">
        <v>0</v>
      </c>
      <c r="AA27" s="1">
        <f>Q27+S27+U27+W27+Y27</f>
        <v>57023</v>
      </c>
      <c r="AB27" s="13">
        <f>R27+T27+V27+X27+Z27</f>
        <v>0</v>
      </c>
      <c r="AC27" s="14">
        <f>AA27+AB27</f>
        <v>57023</v>
      </c>
      <c r="AE27" s="3" t="s">
        <v>12</v>
      </c>
      <c r="AF27" s="2">
        <f>IFERROR(B27/Q27, "N.A.")</f>
        <v>5681.3137448966972</v>
      </c>
      <c r="AG27" s="2" t="str">
        <f t="shared" ref="AG27:AR31" si="15">IFERROR(C27/R27, "N.A.")</f>
        <v>N.A.</v>
      </c>
      <c r="AH27" s="2">
        <f t="shared" si="15"/>
        <v>5623.5535073734554</v>
      </c>
      <c r="AI27" s="2" t="str">
        <f t="shared" si="15"/>
        <v>N.A.</v>
      </c>
      <c r="AJ27" s="2">
        <f t="shared" si="15"/>
        <v>5753.3758522102471</v>
      </c>
      <c r="AK27" s="2" t="str">
        <f t="shared" si="15"/>
        <v>N.A.</v>
      </c>
      <c r="AL27" s="2">
        <f t="shared" si="15"/>
        <v>3590.3071977418822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4665.209775003068</v>
      </c>
      <c r="AQ27" s="13" t="str">
        <f t="shared" si="15"/>
        <v>N.A.</v>
      </c>
      <c r="AR27" s="14">
        <f t="shared" si="15"/>
        <v>4665.209775003068</v>
      </c>
    </row>
    <row r="28" spans="1:44" ht="15" customHeight="1" thickBot="1" x14ac:dyDescent="0.3">
      <c r="A28" s="3" t="s">
        <v>13</v>
      </c>
      <c r="B28" s="2">
        <v>5361340</v>
      </c>
      <c r="C28" s="2">
        <v>1823200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5361340</v>
      </c>
      <c r="M28" s="13">
        <f t="shared" si="16"/>
        <v>1823200</v>
      </c>
      <c r="N28" s="14">
        <f t="shared" ref="N28:N30" si="17">L28+M28</f>
        <v>7184540</v>
      </c>
      <c r="P28" s="3" t="s">
        <v>13</v>
      </c>
      <c r="Q28" s="2">
        <v>1698</v>
      </c>
      <c r="R28" s="2">
        <v>301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1698</v>
      </c>
      <c r="AB28" s="13">
        <f t="shared" si="18"/>
        <v>301</v>
      </c>
      <c r="AC28" s="14">
        <f t="shared" ref="AC28:AC30" si="19">AA28+AB28</f>
        <v>1999</v>
      </c>
      <c r="AE28" s="3" t="s">
        <v>13</v>
      </c>
      <c r="AF28" s="2">
        <f t="shared" ref="AF28:AF31" si="20">IFERROR(B28/Q28, "N.A.")</f>
        <v>3157.4440518256774</v>
      </c>
      <c r="AG28" s="2">
        <f t="shared" si="15"/>
        <v>6057.1428571428569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3157.4440518256774</v>
      </c>
      <c r="AQ28" s="13">
        <f t="shared" si="15"/>
        <v>6057.1428571428569</v>
      </c>
      <c r="AR28" s="14">
        <f t="shared" si="15"/>
        <v>3594.0670335167583</v>
      </c>
    </row>
    <row r="29" spans="1:44" ht="15" customHeight="1" thickBot="1" x14ac:dyDescent="0.3">
      <c r="A29" s="3" t="s">
        <v>14</v>
      </c>
      <c r="B29" s="2">
        <v>115682262</v>
      </c>
      <c r="C29" s="2">
        <v>711777407.00000048</v>
      </c>
      <c r="D29" s="2">
        <v>24831684</v>
      </c>
      <c r="E29" s="2">
        <v>20628170</v>
      </c>
      <c r="F29" s="2"/>
      <c r="G29" s="2">
        <v>43382240</v>
      </c>
      <c r="H29" s="2"/>
      <c r="I29" s="2">
        <v>34845280</v>
      </c>
      <c r="J29" s="2">
        <v>0</v>
      </c>
      <c r="K29" s="2"/>
      <c r="L29" s="1">
        <f t="shared" si="16"/>
        <v>140513946</v>
      </c>
      <c r="M29" s="13">
        <f t="shared" si="16"/>
        <v>810633097.00000048</v>
      </c>
      <c r="N29" s="14">
        <f t="shared" si="17"/>
        <v>951147043.00000048</v>
      </c>
      <c r="P29" s="3" t="s">
        <v>14</v>
      </c>
      <c r="Q29" s="2">
        <v>24543</v>
      </c>
      <c r="R29" s="2">
        <v>124366</v>
      </c>
      <c r="S29" s="2">
        <v>5978</v>
      </c>
      <c r="T29" s="2">
        <v>2265</v>
      </c>
      <c r="U29" s="2">
        <v>0</v>
      </c>
      <c r="V29" s="2">
        <v>5457</v>
      </c>
      <c r="W29" s="2">
        <v>0</v>
      </c>
      <c r="X29" s="2">
        <v>6774</v>
      </c>
      <c r="Y29" s="2">
        <v>1943</v>
      </c>
      <c r="Z29" s="2">
        <v>0</v>
      </c>
      <c r="AA29" s="1">
        <f t="shared" si="18"/>
        <v>32464</v>
      </c>
      <c r="AB29" s="13">
        <f t="shared" si="18"/>
        <v>138862</v>
      </c>
      <c r="AC29" s="14">
        <f t="shared" si="19"/>
        <v>171326</v>
      </c>
      <c r="AE29" s="3" t="s">
        <v>14</v>
      </c>
      <c r="AF29" s="2">
        <f t="shared" si="20"/>
        <v>4713.4523896834125</v>
      </c>
      <c r="AG29" s="2">
        <f t="shared" si="15"/>
        <v>5723.2475676631911</v>
      </c>
      <c r="AH29" s="2">
        <f t="shared" si="15"/>
        <v>4153.8447641351622</v>
      </c>
      <c r="AI29" s="2">
        <f t="shared" si="15"/>
        <v>9107.3598233995581</v>
      </c>
      <c r="AJ29" s="2" t="str">
        <f t="shared" si="15"/>
        <v>N.A.</v>
      </c>
      <c r="AK29" s="2">
        <f t="shared" si="15"/>
        <v>7949.8332417078982</v>
      </c>
      <c r="AL29" s="2" t="str">
        <f t="shared" si="15"/>
        <v>N.A.</v>
      </c>
      <c r="AM29" s="2">
        <f t="shared" si="15"/>
        <v>5143.9740183052845</v>
      </c>
      <c r="AN29" s="2">
        <f t="shared" si="15"/>
        <v>0</v>
      </c>
      <c r="AO29" s="2" t="str">
        <f t="shared" si="15"/>
        <v>N.A.</v>
      </c>
      <c r="AP29" s="15">
        <f t="shared" si="15"/>
        <v>4328.3004558896009</v>
      </c>
      <c r="AQ29" s="13">
        <f t="shared" si="15"/>
        <v>5837.6884748887423</v>
      </c>
      <c r="AR29" s="14">
        <f t="shared" si="15"/>
        <v>5551.6795057376021</v>
      </c>
    </row>
    <row r="30" spans="1:44" ht="15" customHeight="1" thickBot="1" x14ac:dyDescent="0.3">
      <c r="A30" s="3" t="s">
        <v>15</v>
      </c>
      <c r="B30" s="2">
        <v>6339920</v>
      </c>
      <c r="C30" s="2">
        <v>410800</v>
      </c>
      <c r="D30" s="2">
        <v>536640</v>
      </c>
      <c r="E30" s="2"/>
      <c r="F30" s="2"/>
      <c r="G30" s="2">
        <v>0</v>
      </c>
      <c r="H30" s="2">
        <v>129000</v>
      </c>
      <c r="I30" s="2"/>
      <c r="J30" s="2">
        <v>0</v>
      </c>
      <c r="K30" s="2"/>
      <c r="L30" s="1">
        <f t="shared" si="16"/>
        <v>7005560</v>
      </c>
      <c r="M30" s="13">
        <f t="shared" si="16"/>
        <v>410800</v>
      </c>
      <c r="N30" s="14">
        <f t="shared" si="17"/>
        <v>7416360</v>
      </c>
      <c r="P30" s="3" t="s">
        <v>15</v>
      </c>
      <c r="Q30" s="2">
        <v>1199</v>
      </c>
      <c r="R30" s="2">
        <v>79</v>
      </c>
      <c r="S30" s="2">
        <v>104</v>
      </c>
      <c r="T30" s="2">
        <v>0</v>
      </c>
      <c r="U30" s="2">
        <v>0</v>
      </c>
      <c r="V30" s="2">
        <v>307</v>
      </c>
      <c r="W30" s="2">
        <v>354</v>
      </c>
      <c r="X30" s="2">
        <v>0</v>
      </c>
      <c r="Y30" s="2">
        <v>150</v>
      </c>
      <c r="Z30" s="2">
        <v>0</v>
      </c>
      <c r="AA30" s="1">
        <f t="shared" si="18"/>
        <v>1807</v>
      </c>
      <c r="AB30" s="13">
        <f t="shared" si="18"/>
        <v>386</v>
      </c>
      <c r="AC30" s="17">
        <f t="shared" si="19"/>
        <v>2193</v>
      </c>
      <c r="AE30" s="3" t="s">
        <v>15</v>
      </c>
      <c r="AF30" s="2">
        <f t="shared" si="20"/>
        <v>5287.6730608840699</v>
      </c>
      <c r="AG30" s="2">
        <f t="shared" si="15"/>
        <v>5200</v>
      </c>
      <c r="AH30" s="2">
        <f t="shared" si="15"/>
        <v>5160</v>
      </c>
      <c r="AI30" s="2" t="str">
        <f t="shared" si="15"/>
        <v>N.A.</v>
      </c>
      <c r="AJ30" s="2" t="str">
        <f t="shared" si="15"/>
        <v>N.A.</v>
      </c>
      <c r="AK30" s="2">
        <f t="shared" si="15"/>
        <v>0</v>
      </c>
      <c r="AL30" s="2">
        <f t="shared" si="15"/>
        <v>364.40677966101697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3876.900940785833</v>
      </c>
      <c r="AQ30" s="13">
        <f t="shared" si="15"/>
        <v>1064.2487046632125</v>
      </c>
      <c r="AR30" s="14">
        <f t="shared" si="15"/>
        <v>3381.8331053351571</v>
      </c>
    </row>
    <row r="31" spans="1:44" ht="15" customHeight="1" thickBot="1" x14ac:dyDescent="0.3">
      <c r="A31" s="4" t="s">
        <v>16</v>
      </c>
      <c r="B31" s="2">
        <v>219227639.99999994</v>
      </c>
      <c r="C31" s="2">
        <v>714011406.99999869</v>
      </c>
      <c r="D31" s="2">
        <v>81806307.00000003</v>
      </c>
      <c r="E31" s="2">
        <v>20628170</v>
      </c>
      <c r="F31" s="2">
        <v>26160599.999999993</v>
      </c>
      <c r="G31" s="2">
        <v>43382240</v>
      </c>
      <c r="H31" s="2">
        <v>91710556.00000003</v>
      </c>
      <c r="I31" s="2">
        <v>34845280</v>
      </c>
      <c r="J31" s="2">
        <v>0</v>
      </c>
      <c r="K31" s="2"/>
      <c r="L31" s="1">
        <f t="shared" ref="L31" si="21">B31+D31+F31+H31+J31</f>
        <v>418905103</v>
      </c>
      <c r="M31" s="13">
        <f t="shared" ref="M31" si="22">C31+E31+G31+I31+K31</f>
        <v>812867096.99999869</v>
      </c>
      <c r="N31" s="17">
        <f t="shared" ref="N31" si="23">L31+M31</f>
        <v>1231772199.9999986</v>
      </c>
      <c r="P31" s="4" t="s">
        <v>16</v>
      </c>
      <c r="Q31" s="2">
        <v>43606</v>
      </c>
      <c r="R31" s="2">
        <v>124746</v>
      </c>
      <c r="S31" s="2">
        <v>16118</v>
      </c>
      <c r="T31" s="2">
        <v>2265</v>
      </c>
      <c r="U31" s="2">
        <v>4547</v>
      </c>
      <c r="V31" s="2">
        <v>5764</v>
      </c>
      <c r="W31" s="2">
        <v>25862</v>
      </c>
      <c r="X31" s="2">
        <v>6774</v>
      </c>
      <c r="Y31" s="2">
        <v>2859</v>
      </c>
      <c r="Z31" s="2">
        <v>0</v>
      </c>
      <c r="AA31" s="1">
        <f t="shared" ref="AA31" si="24">Q31+S31+U31+W31+Y31</f>
        <v>92992</v>
      </c>
      <c r="AB31" s="13">
        <f t="shared" ref="AB31" si="25">R31+T31+V31+X31+Z31</f>
        <v>139549</v>
      </c>
      <c r="AC31" s="14">
        <f t="shared" ref="AC31" si="26">AA31+AB31</f>
        <v>232541</v>
      </c>
      <c r="AE31" s="4" t="s">
        <v>16</v>
      </c>
      <c r="AF31" s="2">
        <f t="shared" si="20"/>
        <v>5027.4650277484734</v>
      </c>
      <c r="AG31" s="2">
        <f t="shared" si="15"/>
        <v>5723.7218588171063</v>
      </c>
      <c r="AH31" s="2">
        <f t="shared" si="15"/>
        <v>5075.4626504529115</v>
      </c>
      <c r="AI31" s="2">
        <f t="shared" si="15"/>
        <v>9107.3598233995581</v>
      </c>
      <c r="AJ31" s="2">
        <f t="shared" si="15"/>
        <v>5753.3758522102471</v>
      </c>
      <c r="AK31" s="2">
        <f t="shared" si="15"/>
        <v>7526.4122137404584</v>
      </c>
      <c r="AL31" s="2">
        <f t="shared" si="15"/>
        <v>3546.1509550692149</v>
      </c>
      <c r="AM31" s="2">
        <f t="shared" si="15"/>
        <v>5143.9740183052845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4504.7434510495523</v>
      </c>
      <c r="AQ31" s="13">
        <f t="shared" ref="AQ31" si="28">IFERROR(M31/AB31, "N.A.")</f>
        <v>5824.9582368916917</v>
      </c>
      <c r="AR31" s="14">
        <f t="shared" ref="AR31" si="29">IFERROR(N31/AC31, "N.A.")</f>
        <v>5297.0108496996163</v>
      </c>
    </row>
    <row r="32" spans="1:44" ht="15" customHeight="1" thickBot="1" x14ac:dyDescent="0.3">
      <c r="A32" s="5" t="s">
        <v>0</v>
      </c>
      <c r="B32" s="24">
        <f>B31+C31</f>
        <v>933239046.99999857</v>
      </c>
      <c r="C32" s="26"/>
      <c r="D32" s="24">
        <f>D31+E31</f>
        <v>102434477.00000003</v>
      </c>
      <c r="E32" s="26"/>
      <c r="F32" s="24">
        <f>F31+G31</f>
        <v>69542840</v>
      </c>
      <c r="G32" s="26"/>
      <c r="H32" s="24">
        <f>H31+I31</f>
        <v>126555836.00000003</v>
      </c>
      <c r="I32" s="26"/>
      <c r="J32" s="24">
        <f>J31+K31</f>
        <v>0</v>
      </c>
      <c r="K32" s="26"/>
      <c r="L32" s="24">
        <f>L31+M31</f>
        <v>1231772199.9999986</v>
      </c>
      <c r="M32" s="25"/>
      <c r="N32" s="18">
        <f>B32+D32+F32+H32+J32</f>
        <v>1231772199.9999986</v>
      </c>
      <c r="P32" s="5" t="s">
        <v>0</v>
      </c>
      <c r="Q32" s="24">
        <f>Q31+R31</f>
        <v>168352</v>
      </c>
      <c r="R32" s="26"/>
      <c r="S32" s="24">
        <f>S31+T31</f>
        <v>18383</v>
      </c>
      <c r="T32" s="26"/>
      <c r="U32" s="24">
        <f>U31+V31</f>
        <v>10311</v>
      </c>
      <c r="V32" s="26"/>
      <c r="W32" s="24">
        <f>W31+X31</f>
        <v>32636</v>
      </c>
      <c r="X32" s="26"/>
      <c r="Y32" s="24">
        <f>Y31+Z31</f>
        <v>2859</v>
      </c>
      <c r="Z32" s="26"/>
      <c r="AA32" s="24">
        <f>AA31+AB31</f>
        <v>232541</v>
      </c>
      <c r="AB32" s="26"/>
      <c r="AC32" s="19">
        <f>Q32+S32+U32+W32+Y32</f>
        <v>232541</v>
      </c>
      <c r="AE32" s="5" t="s">
        <v>0</v>
      </c>
      <c r="AF32" s="27">
        <f>IFERROR(B32/Q32,"N.A.")</f>
        <v>5543.3796272096479</v>
      </c>
      <c r="AG32" s="28"/>
      <c r="AH32" s="27">
        <f>IFERROR(D32/S32,"N.A.")</f>
        <v>5572.2394059729113</v>
      </c>
      <c r="AI32" s="28"/>
      <c r="AJ32" s="27">
        <f>IFERROR(F32/U32,"N.A.")</f>
        <v>6744.5291436330135</v>
      </c>
      <c r="AK32" s="28"/>
      <c r="AL32" s="27">
        <f>IFERROR(H32/W32,"N.A.")</f>
        <v>3877.7986272827561</v>
      </c>
      <c r="AM32" s="28"/>
      <c r="AN32" s="27">
        <f>IFERROR(J32/Y32,"N.A.")</f>
        <v>0</v>
      </c>
      <c r="AO32" s="28"/>
      <c r="AP32" s="27">
        <f>IFERROR(L32/AA32,"N.A.")</f>
        <v>5297.0108496996163</v>
      </c>
      <c r="AQ32" s="28"/>
      <c r="AR32" s="16">
        <f>IFERROR(N32/AC32, "N.A.")</f>
        <v>5297.0108496996163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12449627</v>
      </c>
      <c r="C39" s="2"/>
      <c r="D39" s="2">
        <v>895260</v>
      </c>
      <c r="E39" s="2"/>
      <c r="F39" s="2">
        <v>3521020</v>
      </c>
      <c r="G39" s="2"/>
      <c r="H39" s="2">
        <v>38348246.999999985</v>
      </c>
      <c r="I39" s="2"/>
      <c r="J39" s="2">
        <v>0</v>
      </c>
      <c r="K39" s="2"/>
      <c r="L39" s="1">
        <f>B39+D39+F39+H39+J39</f>
        <v>55214153.999999985</v>
      </c>
      <c r="M39" s="13">
        <f>C39+E39+G39+I39+K39</f>
        <v>0</v>
      </c>
      <c r="N39" s="14">
        <f>L39+M39</f>
        <v>55214153.999999985</v>
      </c>
      <c r="P39" s="3" t="s">
        <v>12</v>
      </c>
      <c r="Q39" s="2">
        <v>4125</v>
      </c>
      <c r="R39" s="2">
        <v>0</v>
      </c>
      <c r="S39" s="2">
        <v>680</v>
      </c>
      <c r="T39" s="2">
        <v>0</v>
      </c>
      <c r="U39" s="2">
        <v>808</v>
      </c>
      <c r="V39" s="2">
        <v>0</v>
      </c>
      <c r="W39" s="2">
        <v>18967</v>
      </c>
      <c r="X39" s="2">
        <v>0</v>
      </c>
      <c r="Y39" s="2">
        <v>3145</v>
      </c>
      <c r="Z39" s="2">
        <v>0</v>
      </c>
      <c r="AA39" s="1">
        <f>Q39+S39+U39+W39+Y39</f>
        <v>27725</v>
      </c>
      <c r="AB39" s="13">
        <f>R39+T39+V39+X39+Z39</f>
        <v>0</v>
      </c>
      <c r="AC39" s="14">
        <f>AA39+AB39</f>
        <v>27725</v>
      </c>
      <c r="AE39" s="3" t="s">
        <v>12</v>
      </c>
      <c r="AF39" s="2">
        <f>IFERROR(B39/Q39, "N.A.")</f>
        <v>3018.091393939394</v>
      </c>
      <c r="AG39" s="2" t="str">
        <f t="shared" ref="AG39:AR43" si="30">IFERROR(C39/R39, "N.A.")</f>
        <v>N.A.</v>
      </c>
      <c r="AH39" s="2">
        <f t="shared" si="30"/>
        <v>1316.5588235294117</v>
      </c>
      <c r="AI39" s="2" t="str">
        <f t="shared" si="30"/>
        <v>N.A.</v>
      </c>
      <c r="AJ39" s="2">
        <f t="shared" si="30"/>
        <v>4357.6980198019801</v>
      </c>
      <c r="AK39" s="2" t="str">
        <f t="shared" si="30"/>
        <v>N.A.</v>
      </c>
      <c r="AL39" s="2">
        <f t="shared" si="30"/>
        <v>2021.840407022723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1991.4933814247065</v>
      </c>
      <c r="AQ39" s="13" t="str">
        <f t="shared" si="30"/>
        <v>N.A.</v>
      </c>
      <c r="AR39" s="14">
        <f t="shared" si="30"/>
        <v>1991.4933814247065</v>
      </c>
    </row>
    <row r="40" spans="1:44" ht="15" customHeight="1" thickBot="1" x14ac:dyDescent="0.3">
      <c r="A40" s="3" t="s">
        <v>13</v>
      </c>
      <c r="B40" s="2">
        <v>37953953.000000007</v>
      </c>
      <c r="C40" s="2">
        <v>2537430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37953953.000000007</v>
      </c>
      <c r="M40" s="13">
        <f t="shared" si="31"/>
        <v>2537430</v>
      </c>
      <c r="N40" s="14">
        <f t="shared" ref="N40:N42" si="32">L40+M40</f>
        <v>40491383.000000007</v>
      </c>
      <c r="P40" s="3" t="s">
        <v>13</v>
      </c>
      <c r="Q40" s="2">
        <v>12144</v>
      </c>
      <c r="R40" s="2">
        <v>548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12144</v>
      </c>
      <c r="AB40" s="13">
        <f t="shared" si="33"/>
        <v>548</v>
      </c>
      <c r="AC40" s="14">
        <f t="shared" ref="AC40:AC42" si="34">AA40+AB40</f>
        <v>12692</v>
      </c>
      <c r="AE40" s="3" t="s">
        <v>13</v>
      </c>
      <c r="AF40" s="2">
        <f t="shared" ref="AF40:AF43" si="35">IFERROR(B40/Q40, "N.A.")</f>
        <v>3125.325510540185</v>
      </c>
      <c r="AG40" s="2">
        <f t="shared" si="30"/>
        <v>4630.3467153284673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3125.325510540185</v>
      </c>
      <c r="AQ40" s="13">
        <f t="shared" si="30"/>
        <v>4630.3467153284673</v>
      </c>
      <c r="AR40" s="14">
        <f t="shared" si="30"/>
        <v>3190.3075165458563</v>
      </c>
    </row>
    <row r="41" spans="1:44" ht="15" customHeight="1" thickBot="1" x14ac:dyDescent="0.3">
      <c r="A41" s="3" t="s">
        <v>14</v>
      </c>
      <c r="B41" s="2">
        <v>60220896.999999985</v>
      </c>
      <c r="C41" s="2">
        <v>373336774.00000024</v>
      </c>
      <c r="D41" s="2">
        <v>12449009.999999998</v>
      </c>
      <c r="E41" s="2">
        <v>11180550</v>
      </c>
      <c r="F41" s="2"/>
      <c r="G41" s="2">
        <v>11083500.000000002</v>
      </c>
      <c r="H41" s="2"/>
      <c r="I41" s="2">
        <v>12316000</v>
      </c>
      <c r="J41" s="2">
        <v>0</v>
      </c>
      <c r="K41" s="2"/>
      <c r="L41" s="1">
        <f t="shared" si="31"/>
        <v>72669906.999999985</v>
      </c>
      <c r="M41" s="13">
        <f t="shared" si="31"/>
        <v>407916824.00000024</v>
      </c>
      <c r="N41" s="14">
        <f t="shared" si="32"/>
        <v>480586731.00000024</v>
      </c>
      <c r="P41" s="3" t="s">
        <v>14</v>
      </c>
      <c r="Q41" s="2">
        <v>15021</v>
      </c>
      <c r="R41" s="2">
        <v>71817</v>
      </c>
      <c r="S41" s="2">
        <v>3235</v>
      </c>
      <c r="T41" s="2">
        <v>1346</v>
      </c>
      <c r="U41" s="2">
        <v>0</v>
      </c>
      <c r="V41" s="2">
        <v>1734</v>
      </c>
      <c r="W41" s="2">
        <v>0</v>
      </c>
      <c r="X41" s="2">
        <v>3672</v>
      </c>
      <c r="Y41" s="2">
        <v>3612</v>
      </c>
      <c r="Z41" s="2">
        <v>0</v>
      </c>
      <c r="AA41" s="1">
        <f t="shared" si="33"/>
        <v>21868</v>
      </c>
      <c r="AB41" s="13">
        <f t="shared" si="33"/>
        <v>78569</v>
      </c>
      <c r="AC41" s="14">
        <f t="shared" si="34"/>
        <v>100437</v>
      </c>
      <c r="AE41" s="3" t="s">
        <v>14</v>
      </c>
      <c r="AF41" s="2">
        <f t="shared" si="35"/>
        <v>4009.1137074761991</v>
      </c>
      <c r="AG41" s="2">
        <f t="shared" si="30"/>
        <v>5198.4456883467737</v>
      </c>
      <c r="AH41" s="2">
        <f t="shared" si="30"/>
        <v>3848.2256568778976</v>
      </c>
      <c r="AI41" s="2">
        <f t="shared" si="30"/>
        <v>8306.5007429420511</v>
      </c>
      <c r="AJ41" s="2" t="str">
        <f t="shared" si="30"/>
        <v>N.A.</v>
      </c>
      <c r="AK41" s="2">
        <f t="shared" si="30"/>
        <v>6391.8685121107274</v>
      </c>
      <c r="AL41" s="2" t="str">
        <f t="shared" si="30"/>
        <v>N.A.</v>
      </c>
      <c r="AM41" s="2">
        <f t="shared" si="30"/>
        <v>3354.0305010893248</v>
      </c>
      <c r="AN41" s="2">
        <f t="shared" si="30"/>
        <v>0</v>
      </c>
      <c r="AO41" s="2" t="str">
        <f t="shared" si="30"/>
        <v>N.A.</v>
      </c>
      <c r="AP41" s="15">
        <f t="shared" si="30"/>
        <v>3323.1162886409356</v>
      </c>
      <c r="AQ41" s="13">
        <f t="shared" si="30"/>
        <v>5191.8291438099022</v>
      </c>
      <c r="AR41" s="14">
        <f t="shared" si="30"/>
        <v>4784.9570477015468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>
        <v>1071560</v>
      </c>
      <c r="H42" s="2"/>
      <c r="I42" s="2"/>
      <c r="J42" s="2"/>
      <c r="K42" s="2"/>
      <c r="L42" s="1">
        <f t="shared" si="31"/>
        <v>0</v>
      </c>
      <c r="M42" s="13">
        <f t="shared" si="31"/>
        <v>1071560</v>
      </c>
      <c r="N42" s="14">
        <f t="shared" si="32"/>
        <v>1071560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178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178</v>
      </c>
      <c r="AC42" s="14">
        <f t="shared" si="34"/>
        <v>178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6020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>
        <f t="shared" si="30"/>
        <v>6020</v>
      </c>
      <c r="AR42" s="14">
        <f t="shared" si="30"/>
        <v>6020</v>
      </c>
    </row>
    <row r="43" spans="1:44" ht="15" customHeight="1" thickBot="1" x14ac:dyDescent="0.3">
      <c r="A43" s="4" t="s">
        <v>16</v>
      </c>
      <c r="B43" s="2">
        <v>110624476.99999996</v>
      </c>
      <c r="C43" s="2">
        <v>375874204.0000003</v>
      </c>
      <c r="D43" s="2">
        <v>13344270.000000002</v>
      </c>
      <c r="E43" s="2">
        <v>11180550</v>
      </c>
      <c r="F43" s="2">
        <v>3521020</v>
      </c>
      <c r="G43" s="2">
        <v>12155060</v>
      </c>
      <c r="H43" s="2">
        <v>38348246.999999985</v>
      </c>
      <c r="I43" s="2">
        <v>12316000</v>
      </c>
      <c r="J43" s="2">
        <v>0</v>
      </c>
      <c r="K43" s="2"/>
      <c r="L43" s="1">
        <f t="shared" ref="L43" si="36">B43+D43+F43+H43+J43</f>
        <v>165838013.99999994</v>
      </c>
      <c r="M43" s="13">
        <f t="shared" ref="M43" si="37">C43+E43+G43+I43+K43</f>
        <v>411525814.0000003</v>
      </c>
      <c r="N43" s="17">
        <f t="shared" ref="N43" si="38">L43+M43</f>
        <v>577363828.00000024</v>
      </c>
      <c r="P43" s="4" t="s">
        <v>16</v>
      </c>
      <c r="Q43" s="2">
        <v>31290</v>
      </c>
      <c r="R43" s="2">
        <v>72365</v>
      </c>
      <c r="S43" s="2">
        <v>3915</v>
      </c>
      <c r="T43" s="2">
        <v>1346</v>
      </c>
      <c r="U43" s="2">
        <v>808</v>
      </c>
      <c r="V43" s="2">
        <v>1912</v>
      </c>
      <c r="W43" s="2">
        <v>18967</v>
      </c>
      <c r="X43" s="2">
        <v>3672</v>
      </c>
      <c r="Y43" s="2">
        <v>6757</v>
      </c>
      <c r="Z43" s="2">
        <v>0</v>
      </c>
      <c r="AA43" s="1">
        <f t="shared" ref="AA43" si="39">Q43+S43+U43+W43+Y43</f>
        <v>61737</v>
      </c>
      <c r="AB43" s="13">
        <f t="shared" ref="AB43" si="40">R43+T43+V43+X43+Z43</f>
        <v>79295</v>
      </c>
      <c r="AC43" s="17">
        <f t="shared" ref="AC43" si="41">AA43+AB43</f>
        <v>141032</v>
      </c>
      <c r="AE43" s="4" t="s">
        <v>16</v>
      </c>
      <c r="AF43" s="2">
        <f t="shared" si="35"/>
        <v>3535.4578779162657</v>
      </c>
      <c r="AG43" s="2">
        <f t="shared" si="30"/>
        <v>5194.1436329717444</v>
      </c>
      <c r="AH43" s="2">
        <f t="shared" si="30"/>
        <v>3408.4980842911882</v>
      </c>
      <c r="AI43" s="2">
        <f t="shared" si="30"/>
        <v>8306.5007429420511</v>
      </c>
      <c r="AJ43" s="2">
        <f t="shared" si="30"/>
        <v>4357.6980198019801</v>
      </c>
      <c r="AK43" s="2">
        <f t="shared" si="30"/>
        <v>6357.2489539748958</v>
      </c>
      <c r="AL43" s="2">
        <f t="shared" si="30"/>
        <v>2021.840407022723</v>
      </c>
      <c r="AM43" s="2">
        <f t="shared" si="30"/>
        <v>3354.0305010893248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2686.2013703289754</v>
      </c>
      <c r="AQ43" s="13">
        <f t="shared" ref="AQ43" si="43">IFERROR(M43/AB43, "N.A.")</f>
        <v>5189.8078567375032</v>
      </c>
      <c r="AR43" s="14">
        <f t="shared" ref="AR43" si="44">IFERROR(N43/AC43, "N.A.")</f>
        <v>4093.8498213171497</v>
      </c>
    </row>
    <row r="44" spans="1:44" ht="15" customHeight="1" thickBot="1" x14ac:dyDescent="0.3">
      <c r="A44" s="5" t="s">
        <v>0</v>
      </c>
      <c r="B44" s="24">
        <f>B43+C43</f>
        <v>486498681.00000024</v>
      </c>
      <c r="C44" s="26"/>
      <c r="D44" s="24">
        <f>D43+E43</f>
        <v>24524820</v>
      </c>
      <c r="E44" s="26"/>
      <c r="F44" s="24">
        <f>F43+G43</f>
        <v>15676080</v>
      </c>
      <c r="G44" s="26"/>
      <c r="H44" s="24">
        <f>H43+I43</f>
        <v>50664246.999999985</v>
      </c>
      <c r="I44" s="26"/>
      <c r="J44" s="24">
        <f>J43+K43</f>
        <v>0</v>
      </c>
      <c r="K44" s="26"/>
      <c r="L44" s="24">
        <f>L43+M43</f>
        <v>577363828.00000024</v>
      </c>
      <c r="M44" s="25"/>
      <c r="N44" s="18">
        <f>B44+D44+F44+H44+J44</f>
        <v>577363828.00000024</v>
      </c>
      <c r="P44" s="5" t="s">
        <v>0</v>
      </c>
      <c r="Q44" s="24">
        <f>Q43+R43</f>
        <v>103655</v>
      </c>
      <c r="R44" s="26"/>
      <c r="S44" s="24">
        <f>S43+T43</f>
        <v>5261</v>
      </c>
      <c r="T44" s="26"/>
      <c r="U44" s="24">
        <f>U43+V43</f>
        <v>2720</v>
      </c>
      <c r="V44" s="26"/>
      <c r="W44" s="24">
        <f>W43+X43</f>
        <v>22639</v>
      </c>
      <c r="X44" s="26"/>
      <c r="Y44" s="24">
        <f>Y43+Z43</f>
        <v>6757</v>
      </c>
      <c r="Z44" s="26"/>
      <c r="AA44" s="24">
        <f>AA43+AB43</f>
        <v>141032</v>
      </c>
      <c r="AB44" s="25"/>
      <c r="AC44" s="18">
        <f>Q44+S44+U44+W44+Y44</f>
        <v>141032</v>
      </c>
      <c r="AE44" s="5" t="s">
        <v>0</v>
      </c>
      <c r="AF44" s="27">
        <f>IFERROR(B44/Q44,"N.A.")</f>
        <v>4693.4415223578235</v>
      </c>
      <c r="AG44" s="28"/>
      <c r="AH44" s="27">
        <f>IFERROR(D44/S44,"N.A.")</f>
        <v>4661.62706709751</v>
      </c>
      <c r="AI44" s="28"/>
      <c r="AJ44" s="27">
        <f>IFERROR(F44/U44,"N.A.")</f>
        <v>5763.2647058823532</v>
      </c>
      <c r="AK44" s="28"/>
      <c r="AL44" s="27">
        <f>IFERROR(H44/W44,"N.A.")</f>
        <v>2237.9189451830903</v>
      </c>
      <c r="AM44" s="28"/>
      <c r="AN44" s="27">
        <f>IFERROR(J44/Y44,"N.A.")</f>
        <v>0</v>
      </c>
      <c r="AO44" s="28"/>
      <c r="AP44" s="27">
        <f>IFERROR(L44/AA44,"N.A.")</f>
        <v>4093.8498213171497</v>
      </c>
      <c r="AQ44" s="28"/>
      <c r="AR44" s="16">
        <f>IFERROR(N44/AC44, "N.A.")</f>
        <v>4093.8498213171497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474720</v>
      </c>
      <c r="C15" s="2"/>
      <c r="D15" s="2">
        <v>1186800</v>
      </c>
      <c r="E15" s="2"/>
      <c r="F15" s="2"/>
      <c r="G15" s="2"/>
      <c r="H15" s="2">
        <v>2501525.9999999995</v>
      </c>
      <c r="I15" s="2"/>
      <c r="J15" s="2">
        <v>0</v>
      </c>
      <c r="K15" s="2"/>
      <c r="L15" s="1">
        <f>B15+D15+F15+H15+J15</f>
        <v>4163045.9999999995</v>
      </c>
      <c r="M15" s="13">
        <f>C15+E15+G15+I15+K15</f>
        <v>0</v>
      </c>
      <c r="N15" s="14">
        <f>L15+M15</f>
        <v>4163045.9999999995</v>
      </c>
      <c r="P15" s="3" t="s">
        <v>12</v>
      </c>
      <c r="Q15" s="2">
        <v>276</v>
      </c>
      <c r="R15" s="2">
        <v>0</v>
      </c>
      <c r="S15" s="2">
        <v>138</v>
      </c>
      <c r="T15" s="2">
        <v>0</v>
      </c>
      <c r="U15" s="2">
        <v>0</v>
      </c>
      <c r="V15" s="2">
        <v>0</v>
      </c>
      <c r="W15" s="2">
        <v>1380</v>
      </c>
      <c r="X15" s="2">
        <v>0</v>
      </c>
      <c r="Y15" s="2">
        <v>276</v>
      </c>
      <c r="Z15" s="2">
        <v>0</v>
      </c>
      <c r="AA15" s="1">
        <f>Q15+S15+U15+W15+Y15</f>
        <v>2070</v>
      </c>
      <c r="AB15" s="13">
        <f>R15+T15+V15+X15+Z15</f>
        <v>0</v>
      </c>
      <c r="AC15" s="14">
        <f>AA15+AB15</f>
        <v>2070</v>
      </c>
      <c r="AE15" s="3" t="s">
        <v>12</v>
      </c>
      <c r="AF15" s="2">
        <f>IFERROR(B15/Q15, "N.A.")</f>
        <v>1720</v>
      </c>
      <c r="AG15" s="2" t="str">
        <f t="shared" ref="AG15:AR19" si="0">IFERROR(C15/R15, "N.A.")</f>
        <v>N.A.</v>
      </c>
      <c r="AH15" s="2">
        <f t="shared" si="0"/>
        <v>8600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1812.6999999999996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2011.1333333333332</v>
      </c>
      <c r="AQ15" s="13" t="str">
        <f t="shared" si="0"/>
        <v>N.A.</v>
      </c>
      <c r="AR15" s="14">
        <f t="shared" si="0"/>
        <v>2011.1333333333332</v>
      </c>
    </row>
    <row r="16" spans="1:44" ht="15" customHeight="1" thickBot="1" x14ac:dyDescent="0.3">
      <c r="A16" s="3" t="s">
        <v>13</v>
      </c>
      <c r="B16" s="2">
        <v>610926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610926</v>
      </c>
      <c r="M16" s="13">
        <f t="shared" si="1"/>
        <v>0</v>
      </c>
      <c r="N16" s="14">
        <f t="shared" ref="N16:N18" si="2">L16+M16</f>
        <v>610926</v>
      </c>
      <c r="P16" s="3" t="s">
        <v>13</v>
      </c>
      <c r="Q16" s="2">
        <v>552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552</v>
      </c>
      <c r="AB16" s="13">
        <f t="shared" si="3"/>
        <v>0</v>
      </c>
      <c r="AC16" s="14">
        <f t="shared" ref="AC16:AC18" si="4">AA16+AB16</f>
        <v>552</v>
      </c>
      <c r="AE16" s="3" t="s">
        <v>13</v>
      </c>
      <c r="AF16" s="2">
        <f t="shared" ref="AF16:AF19" si="5">IFERROR(B16/Q16, "N.A.")</f>
        <v>1106.75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1106.75</v>
      </c>
      <c r="AQ16" s="13" t="str">
        <f t="shared" si="0"/>
        <v>N.A.</v>
      </c>
      <c r="AR16" s="14">
        <f t="shared" si="0"/>
        <v>1106.75</v>
      </c>
    </row>
    <row r="17" spans="1:44" ht="15" customHeight="1" thickBot="1" x14ac:dyDescent="0.3">
      <c r="A17" s="3" t="s">
        <v>14</v>
      </c>
      <c r="B17" s="2">
        <v>1492607.9999999998</v>
      </c>
      <c r="C17" s="2">
        <v>8280000</v>
      </c>
      <c r="D17" s="2">
        <v>165600</v>
      </c>
      <c r="E17" s="2"/>
      <c r="F17" s="2"/>
      <c r="G17" s="2"/>
      <c r="H17" s="2"/>
      <c r="I17" s="2">
        <v>1186800</v>
      </c>
      <c r="J17" s="2">
        <v>0</v>
      </c>
      <c r="K17" s="2"/>
      <c r="L17" s="1">
        <f t="shared" si="1"/>
        <v>1658207.9999999998</v>
      </c>
      <c r="M17" s="13">
        <f t="shared" si="1"/>
        <v>9466800</v>
      </c>
      <c r="N17" s="14">
        <f t="shared" si="2"/>
        <v>11125008</v>
      </c>
      <c r="P17" s="3" t="s">
        <v>14</v>
      </c>
      <c r="Q17" s="2">
        <v>414</v>
      </c>
      <c r="R17" s="2">
        <v>828</v>
      </c>
      <c r="S17" s="2">
        <v>138</v>
      </c>
      <c r="T17" s="2">
        <v>0</v>
      </c>
      <c r="U17" s="2">
        <v>0</v>
      </c>
      <c r="V17" s="2">
        <v>0</v>
      </c>
      <c r="W17" s="2">
        <v>0</v>
      </c>
      <c r="X17" s="2">
        <v>138</v>
      </c>
      <c r="Y17" s="2">
        <v>138</v>
      </c>
      <c r="Z17" s="2">
        <v>0</v>
      </c>
      <c r="AA17" s="1">
        <f t="shared" si="3"/>
        <v>690</v>
      </c>
      <c r="AB17" s="13">
        <f t="shared" si="3"/>
        <v>966</v>
      </c>
      <c r="AC17" s="14">
        <f t="shared" si="4"/>
        <v>1656</v>
      </c>
      <c r="AE17" s="3" t="s">
        <v>14</v>
      </c>
      <c r="AF17" s="2">
        <f t="shared" si="5"/>
        <v>3605.3333333333326</v>
      </c>
      <c r="AG17" s="2">
        <f t="shared" si="0"/>
        <v>10000</v>
      </c>
      <c r="AH17" s="2">
        <f t="shared" si="0"/>
        <v>1200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8600</v>
      </c>
      <c r="AN17" s="2">
        <f t="shared" si="0"/>
        <v>0</v>
      </c>
      <c r="AO17" s="2" t="str">
        <f t="shared" si="0"/>
        <v>N.A.</v>
      </c>
      <c r="AP17" s="15">
        <f t="shared" si="0"/>
        <v>2403.1999999999998</v>
      </c>
      <c r="AQ17" s="13">
        <f t="shared" si="0"/>
        <v>9800</v>
      </c>
      <c r="AR17" s="14">
        <f t="shared" si="0"/>
        <v>6718</v>
      </c>
    </row>
    <row r="18" spans="1:44" ht="15" customHeight="1" thickBot="1" x14ac:dyDescent="0.3">
      <c r="A18" s="3" t="s">
        <v>15</v>
      </c>
      <c r="B18" s="2">
        <v>889272</v>
      </c>
      <c r="C18" s="2"/>
      <c r="D18" s="2"/>
      <c r="E18" s="2"/>
      <c r="F18" s="2"/>
      <c r="G18" s="2"/>
      <c r="H18" s="2">
        <v>221904</v>
      </c>
      <c r="I18" s="2"/>
      <c r="J18" s="2">
        <v>0</v>
      </c>
      <c r="K18" s="2"/>
      <c r="L18" s="1">
        <f t="shared" si="1"/>
        <v>1111176</v>
      </c>
      <c r="M18" s="13">
        <f t="shared" si="1"/>
        <v>0</v>
      </c>
      <c r="N18" s="14">
        <f t="shared" si="2"/>
        <v>1111176</v>
      </c>
      <c r="P18" s="3" t="s">
        <v>15</v>
      </c>
      <c r="Q18" s="2">
        <v>414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828</v>
      </c>
      <c r="X18" s="2">
        <v>0</v>
      </c>
      <c r="Y18" s="2">
        <v>138</v>
      </c>
      <c r="Z18" s="2">
        <v>0</v>
      </c>
      <c r="AA18" s="1">
        <f t="shared" si="3"/>
        <v>1380</v>
      </c>
      <c r="AB18" s="13">
        <f t="shared" si="3"/>
        <v>0</v>
      </c>
      <c r="AC18" s="17">
        <f t="shared" si="4"/>
        <v>1380</v>
      </c>
      <c r="AE18" s="3" t="s">
        <v>15</v>
      </c>
      <c r="AF18" s="2">
        <f t="shared" si="5"/>
        <v>2148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268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805.2</v>
      </c>
      <c r="AQ18" s="13" t="str">
        <f t="shared" si="0"/>
        <v>N.A.</v>
      </c>
      <c r="AR18" s="14">
        <f t="shared" si="0"/>
        <v>805.2</v>
      </c>
    </row>
    <row r="19" spans="1:44" ht="15" customHeight="1" thickBot="1" x14ac:dyDescent="0.3">
      <c r="A19" s="4" t="s">
        <v>16</v>
      </c>
      <c r="B19" s="2">
        <v>3467525.9999999995</v>
      </c>
      <c r="C19" s="2">
        <v>8280000</v>
      </c>
      <c r="D19" s="2">
        <v>1352400</v>
      </c>
      <c r="E19" s="2"/>
      <c r="F19" s="2"/>
      <c r="G19" s="2"/>
      <c r="H19" s="2">
        <v>2723430</v>
      </c>
      <c r="I19" s="2">
        <v>1186800</v>
      </c>
      <c r="J19" s="2">
        <v>0</v>
      </c>
      <c r="K19" s="2"/>
      <c r="L19" s="1">
        <f t="shared" ref="L19" si="6">B19+D19+F19+H19+J19</f>
        <v>7543356</v>
      </c>
      <c r="M19" s="13">
        <f t="shared" ref="M19" si="7">C19+E19+G19+I19+K19</f>
        <v>9466800</v>
      </c>
      <c r="N19" s="17">
        <f t="shared" ref="N19" si="8">L19+M19</f>
        <v>17010156</v>
      </c>
      <c r="P19" s="4" t="s">
        <v>16</v>
      </c>
      <c r="Q19" s="2">
        <v>1656</v>
      </c>
      <c r="R19" s="2">
        <v>828</v>
      </c>
      <c r="S19" s="2">
        <v>276</v>
      </c>
      <c r="T19" s="2">
        <v>0</v>
      </c>
      <c r="U19" s="2">
        <v>0</v>
      </c>
      <c r="V19" s="2">
        <v>0</v>
      </c>
      <c r="W19" s="2">
        <v>2208</v>
      </c>
      <c r="X19" s="2">
        <v>138</v>
      </c>
      <c r="Y19" s="2">
        <v>552</v>
      </c>
      <c r="Z19" s="2">
        <v>0</v>
      </c>
      <c r="AA19" s="1">
        <f t="shared" ref="AA19" si="9">Q19+S19+U19+W19+Y19</f>
        <v>4692</v>
      </c>
      <c r="AB19" s="13">
        <f t="shared" ref="AB19" si="10">R19+T19+V19+X19+Z19</f>
        <v>966</v>
      </c>
      <c r="AC19" s="14">
        <f t="shared" ref="AC19" si="11">AA19+AB19</f>
        <v>5658</v>
      </c>
      <c r="AE19" s="4" t="s">
        <v>16</v>
      </c>
      <c r="AF19" s="2">
        <f t="shared" si="5"/>
        <v>2093.9166666666665</v>
      </c>
      <c r="AG19" s="2">
        <f t="shared" si="0"/>
        <v>10000</v>
      </c>
      <c r="AH19" s="2">
        <f t="shared" si="0"/>
        <v>4900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>
        <f t="shared" si="0"/>
        <v>1233.4375</v>
      </c>
      <c r="AM19" s="2">
        <f t="shared" si="0"/>
        <v>8600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1607.7058823529412</v>
      </c>
      <c r="AQ19" s="13">
        <f t="shared" ref="AQ19" si="13">IFERROR(M19/AB19, "N.A.")</f>
        <v>9800</v>
      </c>
      <c r="AR19" s="14">
        <f t="shared" ref="AR19" si="14">IFERROR(N19/AC19, "N.A.")</f>
        <v>3006.3902439024391</v>
      </c>
    </row>
    <row r="20" spans="1:44" ht="15" customHeight="1" thickBot="1" x14ac:dyDescent="0.3">
      <c r="A20" s="5" t="s">
        <v>0</v>
      </c>
      <c r="B20" s="24">
        <f>B19+C19</f>
        <v>11747526</v>
      </c>
      <c r="C20" s="26"/>
      <c r="D20" s="24">
        <f>D19+E19</f>
        <v>1352400</v>
      </c>
      <c r="E20" s="26"/>
      <c r="F20" s="24">
        <f>F19+G19</f>
        <v>0</v>
      </c>
      <c r="G20" s="26"/>
      <c r="H20" s="24">
        <f>H19+I19</f>
        <v>3910230</v>
      </c>
      <c r="I20" s="26"/>
      <c r="J20" s="24">
        <f>J19+K19</f>
        <v>0</v>
      </c>
      <c r="K20" s="26"/>
      <c r="L20" s="24">
        <f>L19+M19</f>
        <v>17010156</v>
      </c>
      <c r="M20" s="25"/>
      <c r="N20" s="18">
        <f>B20+D20+F20+H20+J20</f>
        <v>17010156</v>
      </c>
      <c r="P20" s="5" t="s">
        <v>0</v>
      </c>
      <c r="Q20" s="24">
        <f>Q19+R19</f>
        <v>2484</v>
      </c>
      <c r="R20" s="26"/>
      <c r="S20" s="24">
        <f>S19+T19</f>
        <v>276</v>
      </c>
      <c r="T20" s="26"/>
      <c r="U20" s="24">
        <f>U19+V19</f>
        <v>0</v>
      </c>
      <c r="V20" s="26"/>
      <c r="W20" s="24">
        <f>W19+X19</f>
        <v>2346</v>
      </c>
      <c r="X20" s="26"/>
      <c r="Y20" s="24">
        <f>Y19+Z19</f>
        <v>552</v>
      </c>
      <c r="Z20" s="26"/>
      <c r="AA20" s="24">
        <f>AA19+AB19</f>
        <v>5658</v>
      </c>
      <c r="AB20" s="26"/>
      <c r="AC20" s="19">
        <f>Q20+S20+U20+W20+Y20</f>
        <v>5658</v>
      </c>
      <c r="AE20" s="5" t="s">
        <v>0</v>
      </c>
      <c r="AF20" s="27">
        <f>IFERROR(B20/Q20,"N.A.")</f>
        <v>4729.2777777777774</v>
      </c>
      <c r="AG20" s="28"/>
      <c r="AH20" s="27">
        <f>IFERROR(D20/S20,"N.A.")</f>
        <v>4900</v>
      </c>
      <c r="AI20" s="28"/>
      <c r="AJ20" s="27" t="str">
        <f>IFERROR(F20/U20,"N.A.")</f>
        <v>N.A.</v>
      </c>
      <c r="AK20" s="28"/>
      <c r="AL20" s="27">
        <f>IFERROR(H20/W20,"N.A.")</f>
        <v>1666.7647058823529</v>
      </c>
      <c r="AM20" s="28"/>
      <c r="AN20" s="27">
        <f>IFERROR(J20/Y20,"N.A.")</f>
        <v>0</v>
      </c>
      <c r="AO20" s="28"/>
      <c r="AP20" s="27">
        <f>IFERROR(L20/AA20,"N.A.")</f>
        <v>3006.3902439024391</v>
      </c>
      <c r="AQ20" s="28"/>
      <c r="AR20" s="16">
        <f>IFERROR(N20/AC20, "N.A.")</f>
        <v>3006.3902439024391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474720</v>
      </c>
      <c r="C27" s="2"/>
      <c r="D27" s="2">
        <v>1186800</v>
      </c>
      <c r="E27" s="2"/>
      <c r="F27" s="2"/>
      <c r="G27" s="2"/>
      <c r="H27" s="2">
        <v>1661520</v>
      </c>
      <c r="I27" s="2"/>
      <c r="J27" s="2">
        <v>0</v>
      </c>
      <c r="K27" s="2"/>
      <c r="L27" s="1">
        <f>B27+D27+F27+H27+J27</f>
        <v>3323040</v>
      </c>
      <c r="M27" s="13">
        <f>C27+E27+G27+I27+K27</f>
        <v>0</v>
      </c>
      <c r="N27" s="14">
        <f>L27+M27</f>
        <v>3323040</v>
      </c>
      <c r="P27" s="3" t="s">
        <v>12</v>
      </c>
      <c r="Q27" s="2">
        <v>276</v>
      </c>
      <c r="R27" s="2">
        <v>0</v>
      </c>
      <c r="S27" s="2">
        <v>138</v>
      </c>
      <c r="T27" s="2">
        <v>0</v>
      </c>
      <c r="U27" s="2">
        <v>0</v>
      </c>
      <c r="V27" s="2">
        <v>0</v>
      </c>
      <c r="W27" s="2">
        <v>414</v>
      </c>
      <c r="X27" s="2">
        <v>0</v>
      </c>
      <c r="Y27" s="2">
        <v>276</v>
      </c>
      <c r="Z27" s="2">
        <v>0</v>
      </c>
      <c r="AA27" s="1">
        <f>Q27+S27+U27+W27+Y27</f>
        <v>1104</v>
      </c>
      <c r="AB27" s="13">
        <f>R27+T27+V27+X27+Z27</f>
        <v>0</v>
      </c>
      <c r="AC27" s="14">
        <f>AA27+AB27</f>
        <v>1104</v>
      </c>
      <c r="AE27" s="3" t="s">
        <v>12</v>
      </c>
      <c r="AF27" s="2">
        <f>IFERROR(B27/Q27, "N.A.")</f>
        <v>1720</v>
      </c>
      <c r="AG27" s="2" t="str">
        <f t="shared" ref="AG27:AR31" si="15">IFERROR(C27/R27, "N.A.")</f>
        <v>N.A.</v>
      </c>
      <c r="AH27" s="2">
        <f t="shared" si="15"/>
        <v>8600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4013.3333333333335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3010</v>
      </c>
      <c r="AQ27" s="13" t="str">
        <f t="shared" si="15"/>
        <v>N.A.</v>
      </c>
      <c r="AR27" s="14">
        <f t="shared" si="15"/>
        <v>3010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1354608</v>
      </c>
      <c r="C29" s="2">
        <v>4968000</v>
      </c>
      <c r="D29" s="2"/>
      <c r="E29" s="2"/>
      <c r="F29" s="2"/>
      <c r="G29" s="2"/>
      <c r="H29" s="2"/>
      <c r="I29" s="2">
        <v>1186800</v>
      </c>
      <c r="J29" s="2"/>
      <c r="K29" s="2"/>
      <c r="L29" s="1">
        <f t="shared" si="16"/>
        <v>1354608</v>
      </c>
      <c r="M29" s="13">
        <f t="shared" si="16"/>
        <v>6154800</v>
      </c>
      <c r="N29" s="14">
        <f t="shared" si="17"/>
        <v>7509408</v>
      </c>
      <c r="P29" s="3" t="s">
        <v>14</v>
      </c>
      <c r="Q29" s="2">
        <v>276</v>
      </c>
      <c r="R29" s="2">
        <v>414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138</v>
      </c>
      <c r="Y29" s="2">
        <v>0</v>
      </c>
      <c r="Z29" s="2">
        <v>0</v>
      </c>
      <c r="AA29" s="1">
        <f t="shared" si="18"/>
        <v>276</v>
      </c>
      <c r="AB29" s="13">
        <f t="shared" si="18"/>
        <v>552</v>
      </c>
      <c r="AC29" s="14">
        <f t="shared" si="19"/>
        <v>828</v>
      </c>
      <c r="AE29" s="3" t="s">
        <v>14</v>
      </c>
      <c r="AF29" s="2">
        <f t="shared" si="20"/>
        <v>4908</v>
      </c>
      <c r="AG29" s="2">
        <f t="shared" si="15"/>
        <v>12000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8600</v>
      </c>
      <c r="AN29" s="2" t="str">
        <f t="shared" si="15"/>
        <v>N.A.</v>
      </c>
      <c r="AO29" s="2" t="str">
        <f t="shared" si="15"/>
        <v>N.A.</v>
      </c>
      <c r="AP29" s="15">
        <f t="shared" si="15"/>
        <v>4908</v>
      </c>
      <c r="AQ29" s="13">
        <f t="shared" si="15"/>
        <v>11150</v>
      </c>
      <c r="AR29" s="14">
        <f t="shared" si="15"/>
        <v>9069.3333333333339</v>
      </c>
    </row>
    <row r="30" spans="1:44" ht="15" customHeight="1" thickBot="1" x14ac:dyDescent="0.3">
      <c r="A30" s="3" t="s">
        <v>15</v>
      </c>
      <c r="B30" s="2">
        <v>889272</v>
      </c>
      <c r="C30" s="2"/>
      <c r="D30" s="2"/>
      <c r="E30" s="2"/>
      <c r="F30" s="2"/>
      <c r="G30" s="2"/>
      <c r="H30" s="2">
        <v>12695.999999999998</v>
      </c>
      <c r="I30" s="2"/>
      <c r="J30" s="2">
        <v>0</v>
      </c>
      <c r="K30" s="2"/>
      <c r="L30" s="1">
        <f t="shared" si="16"/>
        <v>901968</v>
      </c>
      <c r="M30" s="13">
        <f t="shared" si="16"/>
        <v>0</v>
      </c>
      <c r="N30" s="14">
        <f t="shared" si="17"/>
        <v>901968</v>
      </c>
      <c r="P30" s="3" t="s">
        <v>15</v>
      </c>
      <c r="Q30" s="2">
        <v>414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414</v>
      </c>
      <c r="X30" s="2">
        <v>0</v>
      </c>
      <c r="Y30" s="2">
        <v>138</v>
      </c>
      <c r="Z30" s="2">
        <v>0</v>
      </c>
      <c r="AA30" s="1">
        <f t="shared" si="18"/>
        <v>966</v>
      </c>
      <c r="AB30" s="13">
        <f t="shared" si="18"/>
        <v>0</v>
      </c>
      <c r="AC30" s="17">
        <f t="shared" si="19"/>
        <v>966</v>
      </c>
      <c r="AE30" s="3" t="s">
        <v>15</v>
      </c>
      <c r="AF30" s="2">
        <f t="shared" si="20"/>
        <v>2148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30.666666666666661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933.71428571428567</v>
      </c>
      <c r="AQ30" s="13" t="str">
        <f t="shared" si="15"/>
        <v>N.A.</v>
      </c>
      <c r="AR30" s="14">
        <f t="shared" si="15"/>
        <v>933.71428571428567</v>
      </c>
    </row>
    <row r="31" spans="1:44" ht="15" customHeight="1" thickBot="1" x14ac:dyDescent="0.3">
      <c r="A31" s="4" t="s">
        <v>16</v>
      </c>
      <c r="B31" s="2">
        <v>2718600</v>
      </c>
      <c r="C31" s="2">
        <v>4968000</v>
      </c>
      <c r="D31" s="2">
        <v>1186800</v>
      </c>
      <c r="E31" s="2"/>
      <c r="F31" s="2"/>
      <c r="G31" s="2"/>
      <c r="H31" s="2">
        <v>1674216</v>
      </c>
      <c r="I31" s="2">
        <v>1186800</v>
      </c>
      <c r="J31" s="2">
        <v>0</v>
      </c>
      <c r="K31" s="2"/>
      <c r="L31" s="1">
        <f t="shared" ref="L31" si="21">B31+D31+F31+H31+J31</f>
        <v>5579616</v>
      </c>
      <c r="M31" s="13">
        <f t="shared" ref="M31" si="22">C31+E31+G31+I31+K31</f>
        <v>6154800</v>
      </c>
      <c r="N31" s="17">
        <f t="shared" ref="N31" si="23">L31+M31</f>
        <v>11734416</v>
      </c>
      <c r="P31" s="4" t="s">
        <v>16</v>
      </c>
      <c r="Q31" s="2">
        <v>966</v>
      </c>
      <c r="R31" s="2">
        <v>414</v>
      </c>
      <c r="S31" s="2">
        <v>138</v>
      </c>
      <c r="T31" s="2">
        <v>0</v>
      </c>
      <c r="U31" s="2">
        <v>0</v>
      </c>
      <c r="V31" s="2">
        <v>0</v>
      </c>
      <c r="W31" s="2">
        <v>828</v>
      </c>
      <c r="X31" s="2">
        <v>138</v>
      </c>
      <c r="Y31" s="2">
        <v>414</v>
      </c>
      <c r="Z31" s="2">
        <v>0</v>
      </c>
      <c r="AA31" s="1">
        <f t="shared" ref="AA31" si="24">Q31+S31+U31+W31+Y31</f>
        <v>2346</v>
      </c>
      <c r="AB31" s="13">
        <f t="shared" ref="AB31" si="25">R31+T31+V31+X31+Z31</f>
        <v>552</v>
      </c>
      <c r="AC31" s="14">
        <f t="shared" ref="AC31" si="26">AA31+AB31</f>
        <v>2898</v>
      </c>
      <c r="AE31" s="4" t="s">
        <v>16</v>
      </c>
      <c r="AF31" s="2">
        <f t="shared" si="20"/>
        <v>2814.2857142857142</v>
      </c>
      <c r="AG31" s="2">
        <f t="shared" si="15"/>
        <v>12000</v>
      </c>
      <c r="AH31" s="2">
        <f t="shared" si="15"/>
        <v>8600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>
        <f t="shared" si="15"/>
        <v>2022</v>
      </c>
      <c r="AM31" s="2">
        <f t="shared" si="15"/>
        <v>8600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2378.3529411764707</v>
      </c>
      <c r="AQ31" s="13">
        <f t="shared" ref="AQ31" si="28">IFERROR(M31/AB31, "N.A.")</f>
        <v>11150</v>
      </c>
      <c r="AR31" s="14">
        <f t="shared" ref="AR31" si="29">IFERROR(N31/AC31, "N.A.")</f>
        <v>4049.1428571428573</v>
      </c>
    </row>
    <row r="32" spans="1:44" ht="15" customHeight="1" thickBot="1" x14ac:dyDescent="0.3">
      <c r="A32" s="5" t="s">
        <v>0</v>
      </c>
      <c r="B32" s="24">
        <f>B31+C31</f>
        <v>7686600</v>
      </c>
      <c r="C32" s="26"/>
      <c r="D32" s="24">
        <f>D31+E31</f>
        <v>1186800</v>
      </c>
      <c r="E32" s="26"/>
      <c r="F32" s="24">
        <f>F31+G31</f>
        <v>0</v>
      </c>
      <c r="G32" s="26"/>
      <c r="H32" s="24">
        <f>H31+I31</f>
        <v>2861016</v>
      </c>
      <c r="I32" s="26"/>
      <c r="J32" s="24">
        <f>J31+K31</f>
        <v>0</v>
      </c>
      <c r="K32" s="26"/>
      <c r="L32" s="24">
        <f>L31+M31</f>
        <v>11734416</v>
      </c>
      <c r="M32" s="25"/>
      <c r="N32" s="18">
        <f>B32+D32+F32+H32+J32</f>
        <v>11734416</v>
      </c>
      <c r="P32" s="5" t="s">
        <v>0</v>
      </c>
      <c r="Q32" s="24">
        <f>Q31+R31</f>
        <v>1380</v>
      </c>
      <c r="R32" s="26"/>
      <c r="S32" s="24">
        <f>S31+T31</f>
        <v>138</v>
      </c>
      <c r="T32" s="26"/>
      <c r="U32" s="24">
        <f>U31+V31</f>
        <v>0</v>
      </c>
      <c r="V32" s="26"/>
      <c r="W32" s="24">
        <f>W31+X31</f>
        <v>966</v>
      </c>
      <c r="X32" s="26"/>
      <c r="Y32" s="24">
        <f>Y31+Z31</f>
        <v>414</v>
      </c>
      <c r="Z32" s="26"/>
      <c r="AA32" s="24">
        <f>AA31+AB31</f>
        <v>2898</v>
      </c>
      <c r="AB32" s="26"/>
      <c r="AC32" s="19">
        <f>Q32+S32+U32+W32+Y32</f>
        <v>2898</v>
      </c>
      <c r="AE32" s="5" t="s">
        <v>0</v>
      </c>
      <c r="AF32" s="27">
        <f>IFERROR(B32/Q32,"N.A.")</f>
        <v>5570</v>
      </c>
      <c r="AG32" s="28"/>
      <c r="AH32" s="27">
        <f>IFERROR(D32/S32,"N.A.")</f>
        <v>8600</v>
      </c>
      <c r="AI32" s="28"/>
      <c r="AJ32" s="27" t="str">
        <f>IFERROR(F32/U32,"N.A.")</f>
        <v>N.A.</v>
      </c>
      <c r="AK32" s="28"/>
      <c r="AL32" s="27">
        <f>IFERROR(H32/W32,"N.A.")</f>
        <v>2961.7142857142858</v>
      </c>
      <c r="AM32" s="28"/>
      <c r="AN32" s="27">
        <f>IFERROR(J32/Y32,"N.A.")</f>
        <v>0</v>
      </c>
      <c r="AO32" s="28"/>
      <c r="AP32" s="27">
        <f>IFERROR(L32/AA32,"N.A.")</f>
        <v>4049.1428571428573</v>
      </c>
      <c r="AQ32" s="28"/>
      <c r="AR32" s="16">
        <f>IFERROR(N32/AC32, "N.A.")</f>
        <v>4049.1428571428573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840005.99999999988</v>
      </c>
      <c r="I39" s="2"/>
      <c r="J39" s="2"/>
      <c r="K39" s="2"/>
      <c r="L39" s="1">
        <f>B39+D39+F39+H39+J39</f>
        <v>840005.99999999988</v>
      </c>
      <c r="M39" s="13">
        <f>C39+E39+G39+I39+K39</f>
        <v>0</v>
      </c>
      <c r="N39" s="14">
        <f>L39+M39</f>
        <v>840005.99999999988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966</v>
      </c>
      <c r="X39" s="2">
        <v>0</v>
      </c>
      <c r="Y39" s="2">
        <v>0</v>
      </c>
      <c r="Z39" s="2">
        <v>0</v>
      </c>
      <c r="AA39" s="1">
        <f>Q39+S39+U39+W39+Y39</f>
        <v>966</v>
      </c>
      <c r="AB39" s="13">
        <f>R39+T39+V39+X39+Z39</f>
        <v>0</v>
      </c>
      <c r="AC39" s="14">
        <f>AA39+AB39</f>
        <v>966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869.57142857142844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869.57142857142844</v>
      </c>
      <c r="AQ39" s="13" t="str">
        <f t="shared" si="30"/>
        <v>N.A.</v>
      </c>
      <c r="AR39" s="14">
        <f t="shared" si="30"/>
        <v>869.57142857142844</v>
      </c>
    </row>
    <row r="40" spans="1:44" ht="15" customHeight="1" thickBot="1" x14ac:dyDescent="0.3">
      <c r="A40" s="3" t="s">
        <v>13</v>
      </c>
      <c r="B40" s="2">
        <v>610926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610926</v>
      </c>
      <c r="M40" s="13">
        <f t="shared" si="31"/>
        <v>0</v>
      </c>
      <c r="N40" s="14">
        <f t="shared" ref="N40:N42" si="32">L40+M40</f>
        <v>610926</v>
      </c>
      <c r="P40" s="3" t="s">
        <v>13</v>
      </c>
      <c r="Q40" s="2">
        <v>552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552</v>
      </c>
      <c r="AB40" s="13">
        <f t="shared" si="33"/>
        <v>0</v>
      </c>
      <c r="AC40" s="14">
        <f t="shared" ref="AC40:AC42" si="34">AA40+AB40</f>
        <v>552</v>
      </c>
      <c r="AE40" s="3" t="s">
        <v>13</v>
      </c>
      <c r="AF40" s="2">
        <f t="shared" ref="AF40:AF43" si="35">IFERROR(B40/Q40, "N.A.")</f>
        <v>1106.75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1106.75</v>
      </c>
      <c r="AQ40" s="13" t="str">
        <f t="shared" si="30"/>
        <v>N.A.</v>
      </c>
      <c r="AR40" s="14">
        <f t="shared" si="30"/>
        <v>1106.75</v>
      </c>
    </row>
    <row r="41" spans="1:44" ht="15" customHeight="1" thickBot="1" x14ac:dyDescent="0.3">
      <c r="A41" s="3" t="s">
        <v>14</v>
      </c>
      <c r="B41" s="2">
        <v>138000</v>
      </c>
      <c r="C41" s="2">
        <v>3312000</v>
      </c>
      <c r="D41" s="2">
        <v>165600</v>
      </c>
      <c r="E41" s="2"/>
      <c r="F41" s="2"/>
      <c r="G41" s="2"/>
      <c r="H41" s="2"/>
      <c r="I41" s="2"/>
      <c r="J41" s="2">
        <v>0</v>
      </c>
      <c r="K41" s="2"/>
      <c r="L41" s="1">
        <f t="shared" si="31"/>
        <v>303600</v>
      </c>
      <c r="M41" s="13">
        <f t="shared" si="31"/>
        <v>3312000</v>
      </c>
      <c r="N41" s="14">
        <f t="shared" si="32"/>
        <v>3615600</v>
      </c>
      <c r="P41" s="3" t="s">
        <v>14</v>
      </c>
      <c r="Q41" s="2">
        <v>138</v>
      </c>
      <c r="R41" s="2">
        <v>414</v>
      </c>
      <c r="S41" s="2">
        <v>138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138</v>
      </c>
      <c r="Z41" s="2">
        <v>0</v>
      </c>
      <c r="AA41" s="1">
        <f t="shared" si="33"/>
        <v>414</v>
      </c>
      <c r="AB41" s="13">
        <f t="shared" si="33"/>
        <v>414</v>
      </c>
      <c r="AC41" s="14">
        <f t="shared" si="34"/>
        <v>828</v>
      </c>
      <c r="AE41" s="3" t="s">
        <v>14</v>
      </c>
      <c r="AF41" s="2">
        <f t="shared" si="35"/>
        <v>1000</v>
      </c>
      <c r="AG41" s="2">
        <f t="shared" si="30"/>
        <v>8000</v>
      </c>
      <c r="AH41" s="2">
        <f t="shared" si="30"/>
        <v>1200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>
        <f t="shared" si="30"/>
        <v>0</v>
      </c>
      <c r="AO41" s="2" t="str">
        <f t="shared" si="30"/>
        <v>N.A.</v>
      </c>
      <c r="AP41" s="15">
        <f t="shared" si="30"/>
        <v>733.33333333333337</v>
      </c>
      <c r="AQ41" s="13">
        <f t="shared" si="30"/>
        <v>8000</v>
      </c>
      <c r="AR41" s="14">
        <f t="shared" si="30"/>
        <v>4366.666666666667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209208</v>
      </c>
      <c r="I42" s="2"/>
      <c r="J42" s="2"/>
      <c r="K42" s="2"/>
      <c r="L42" s="1">
        <f t="shared" si="31"/>
        <v>209208</v>
      </c>
      <c r="M42" s="13">
        <f t="shared" si="31"/>
        <v>0</v>
      </c>
      <c r="N42" s="14">
        <f t="shared" si="32"/>
        <v>209208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414</v>
      </c>
      <c r="X42" s="2">
        <v>0</v>
      </c>
      <c r="Y42" s="2">
        <v>0</v>
      </c>
      <c r="Z42" s="2">
        <v>0</v>
      </c>
      <c r="AA42" s="1">
        <f t="shared" si="33"/>
        <v>414</v>
      </c>
      <c r="AB42" s="13">
        <f t="shared" si="33"/>
        <v>0</v>
      </c>
      <c r="AC42" s="14">
        <f t="shared" si="34"/>
        <v>414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505.33333333333331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505.33333333333331</v>
      </c>
      <c r="AQ42" s="13" t="str">
        <f t="shared" si="30"/>
        <v>N.A.</v>
      </c>
      <c r="AR42" s="14">
        <f t="shared" si="30"/>
        <v>505.33333333333331</v>
      </c>
    </row>
    <row r="43" spans="1:44" ht="15" customHeight="1" thickBot="1" x14ac:dyDescent="0.3">
      <c r="A43" s="4" t="s">
        <v>16</v>
      </c>
      <c r="B43" s="2">
        <v>748926.00000000012</v>
      </c>
      <c r="C43" s="2">
        <v>3312000</v>
      </c>
      <c r="D43" s="2">
        <v>165600</v>
      </c>
      <c r="E43" s="2"/>
      <c r="F43" s="2"/>
      <c r="G43" s="2"/>
      <c r="H43" s="2">
        <v>1049214</v>
      </c>
      <c r="I43" s="2"/>
      <c r="J43" s="2">
        <v>0</v>
      </c>
      <c r="K43" s="2"/>
      <c r="L43" s="1">
        <f t="shared" ref="L43" si="36">B43+D43+F43+H43+J43</f>
        <v>1963740</v>
      </c>
      <c r="M43" s="13">
        <f t="shared" ref="M43" si="37">C43+E43+G43+I43+K43</f>
        <v>3312000</v>
      </c>
      <c r="N43" s="17">
        <f t="shared" ref="N43" si="38">L43+M43</f>
        <v>5275740</v>
      </c>
      <c r="P43" s="4" t="s">
        <v>16</v>
      </c>
      <c r="Q43" s="2">
        <v>690</v>
      </c>
      <c r="R43" s="2">
        <v>414</v>
      </c>
      <c r="S43" s="2">
        <v>138</v>
      </c>
      <c r="T43" s="2">
        <v>0</v>
      </c>
      <c r="U43" s="2">
        <v>0</v>
      </c>
      <c r="V43" s="2">
        <v>0</v>
      </c>
      <c r="W43" s="2">
        <v>1380</v>
      </c>
      <c r="X43" s="2">
        <v>0</v>
      </c>
      <c r="Y43" s="2">
        <v>138</v>
      </c>
      <c r="Z43" s="2">
        <v>0</v>
      </c>
      <c r="AA43" s="1">
        <f t="shared" ref="AA43" si="39">Q43+S43+U43+W43+Y43</f>
        <v>2346</v>
      </c>
      <c r="AB43" s="13">
        <f t="shared" ref="AB43" si="40">R43+T43+V43+X43+Z43</f>
        <v>414</v>
      </c>
      <c r="AC43" s="17">
        <f t="shared" ref="AC43" si="41">AA43+AB43</f>
        <v>2760</v>
      </c>
      <c r="AE43" s="4" t="s">
        <v>16</v>
      </c>
      <c r="AF43" s="2">
        <f t="shared" si="35"/>
        <v>1085.4000000000001</v>
      </c>
      <c r="AG43" s="2">
        <f t="shared" si="30"/>
        <v>8000</v>
      </c>
      <c r="AH43" s="2">
        <f t="shared" si="30"/>
        <v>1200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760.3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837.05882352941171</v>
      </c>
      <c r="AQ43" s="13">
        <f t="shared" ref="AQ43" si="43">IFERROR(M43/AB43, "N.A.")</f>
        <v>8000</v>
      </c>
      <c r="AR43" s="14">
        <f t="shared" ref="AR43" si="44">IFERROR(N43/AC43, "N.A.")</f>
        <v>1911.5</v>
      </c>
    </row>
    <row r="44" spans="1:44" ht="15" customHeight="1" thickBot="1" x14ac:dyDescent="0.3">
      <c r="A44" s="5" t="s">
        <v>0</v>
      </c>
      <c r="B44" s="24">
        <f>B43+C43</f>
        <v>4060926</v>
      </c>
      <c r="C44" s="26"/>
      <c r="D44" s="24">
        <f>D43+E43</f>
        <v>165600</v>
      </c>
      <c r="E44" s="26"/>
      <c r="F44" s="24">
        <f>F43+G43</f>
        <v>0</v>
      </c>
      <c r="G44" s="26"/>
      <c r="H44" s="24">
        <f>H43+I43</f>
        <v>1049214</v>
      </c>
      <c r="I44" s="26"/>
      <c r="J44" s="24">
        <f>J43+K43</f>
        <v>0</v>
      </c>
      <c r="K44" s="26"/>
      <c r="L44" s="24">
        <f>L43+M43</f>
        <v>5275740</v>
      </c>
      <c r="M44" s="25"/>
      <c r="N44" s="18">
        <f>B44+D44+F44+H44+J44</f>
        <v>5275740</v>
      </c>
      <c r="P44" s="5" t="s">
        <v>0</v>
      </c>
      <c r="Q44" s="24">
        <f>Q43+R43</f>
        <v>1104</v>
      </c>
      <c r="R44" s="26"/>
      <c r="S44" s="24">
        <f>S43+T43</f>
        <v>138</v>
      </c>
      <c r="T44" s="26"/>
      <c r="U44" s="24">
        <f>U43+V43</f>
        <v>0</v>
      </c>
      <c r="V44" s="26"/>
      <c r="W44" s="24">
        <f>W43+X43</f>
        <v>1380</v>
      </c>
      <c r="X44" s="26"/>
      <c r="Y44" s="24">
        <f>Y43+Z43</f>
        <v>138</v>
      </c>
      <c r="Z44" s="26"/>
      <c r="AA44" s="24">
        <f>AA43+AB43</f>
        <v>2760</v>
      </c>
      <c r="AB44" s="25"/>
      <c r="AC44" s="18">
        <f>Q44+S44+U44+W44+Y44</f>
        <v>2760</v>
      </c>
      <c r="AE44" s="5" t="s">
        <v>0</v>
      </c>
      <c r="AF44" s="27">
        <f>IFERROR(B44/Q44,"N.A.")</f>
        <v>3678.375</v>
      </c>
      <c r="AG44" s="28"/>
      <c r="AH44" s="27">
        <f>IFERROR(D44/S44,"N.A.")</f>
        <v>1200</v>
      </c>
      <c r="AI44" s="28"/>
      <c r="AJ44" s="27" t="str">
        <f>IFERROR(F44/U44,"N.A.")</f>
        <v>N.A.</v>
      </c>
      <c r="AK44" s="28"/>
      <c r="AL44" s="27">
        <f>IFERROR(H44/W44,"N.A.")</f>
        <v>760.3</v>
      </c>
      <c r="AM44" s="28"/>
      <c r="AN44" s="27">
        <f>IFERROR(J44/Y44,"N.A.")</f>
        <v>0</v>
      </c>
      <c r="AO44" s="28"/>
      <c r="AP44" s="27">
        <f>IFERROR(L44/AA44,"N.A.")</f>
        <v>1911.5</v>
      </c>
      <c r="AQ44" s="28"/>
      <c r="AR44" s="16">
        <f>IFERROR(N44/AC44, "N.A.")</f>
        <v>1911.5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136224</v>
      </c>
      <c r="C15" s="2"/>
      <c r="D15" s="2">
        <v>353460</v>
      </c>
      <c r="E15" s="2"/>
      <c r="F15" s="2"/>
      <c r="G15" s="2"/>
      <c r="H15" s="2">
        <v>2345266</v>
      </c>
      <c r="I15" s="2"/>
      <c r="J15" s="2"/>
      <c r="K15" s="2"/>
      <c r="L15" s="1">
        <f>B15+D15+F15+H15+J15</f>
        <v>2834950</v>
      </c>
      <c r="M15" s="13">
        <f>C15+E15+G15+I15+K15</f>
        <v>0</v>
      </c>
      <c r="N15" s="14">
        <f>L15+M15</f>
        <v>2834950</v>
      </c>
      <c r="P15" s="3" t="s">
        <v>12</v>
      </c>
      <c r="Q15" s="2">
        <v>66</v>
      </c>
      <c r="R15" s="2">
        <v>0</v>
      </c>
      <c r="S15" s="2">
        <v>137</v>
      </c>
      <c r="T15" s="2">
        <v>0</v>
      </c>
      <c r="U15" s="2">
        <v>0</v>
      </c>
      <c r="V15" s="2">
        <v>0</v>
      </c>
      <c r="W15" s="2">
        <v>1251</v>
      </c>
      <c r="X15" s="2">
        <v>0</v>
      </c>
      <c r="Y15" s="2">
        <v>0</v>
      </c>
      <c r="Z15" s="2">
        <v>0</v>
      </c>
      <c r="AA15" s="1">
        <f>Q15+S15+U15+W15+Y15</f>
        <v>1454</v>
      </c>
      <c r="AB15" s="13">
        <f>R15+T15+V15+X15+Z15</f>
        <v>0</v>
      </c>
      <c r="AC15" s="14">
        <f>AA15+AB15</f>
        <v>1454</v>
      </c>
      <c r="AE15" s="3" t="s">
        <v>12</v>
      </c>
      <c r="AF15" s="2">
        <f>IFERROR(B15/Q15, "N.A.")</f>
        <v>2064</v>
      </c>
      <c r="AG15" s="2" t="str">
        <f t="shared" ref="AG15:AR19" si="0">IFERROR(C15/R15, "N.A.")</f>
        <v>N.A.</v>
      </c>
      <c r="AH15" s="2">
        <f t="shared" si="0"/>
        <v>2580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1874.7130295763388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1949.7592847317744</v>
      </c>
      <c r="AQ15" s="13" t="str">
        <f t="shared" si="0"/>
        <v>N.A.</v>
      </c>
      <c r="AR15" s="14">
        <f t="shared" si="0"/>
        <v>1949.7592847317744</v>
      </c>
    </row>
    <row r="16" spans="1:44" ht="15" customHeight="1" thickBot="1" x14ac:dyDescent="0.3">
      <c r="A16" s="3" t="s">
        <v>13</v>
      </c>
      <c r="B16" s="2">
        <v>548000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548000</v>
      </c>
      <c r="M16" s="13">
        <f t="shared" si="1"/>
        <v>0</v>
      </c>
      <c r="N16" s="14">
        <f t="shared" ref="N16:N18" si="2">L16+M16</f>
        <v>548000</v>
      </c>
      <c r="P16" s="3" t="s">
        <v>13</v>
      </c>
      <c r="Q16" s="2">
        <v>137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137</v>
      </c>
      <c r="AB16" s="13">
        <f t="shared" si="3"/>
        <v>0</v>
      </c>
      <c r="AC16" s="14">
        <f t="shared" ref="AC16:AC18" si="4">AA16+AB16</f>
        <v>137</v>
      </c>
      <c r="AE16" s="3" t="s">
        <v>13</v>
      </c>
      <c r="AF16" s="2">
        <f t="shared" ref="AF16:AF19" si="5">IFERROR(B16/Q16, "N.A.")</f>
        <v>4000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4000</v>
      </c>
      <c r="AQ16" s="13" t="str">
        <f t="shared" si="0"/>
        <v>N.A.</v>
      </c>
      <c r="AR16" s="14">
        <f t="shared" si="0"/>
        <v>4000</v>
      </c>
    </row>
    <row r="17" spans="1:44" ht="15" customHeight="1" thickBot="1" x14ac:dyDescent="0.3">
      <c r="A17" s="3" t="s">
        <v>14</v>
      </c>
      <c r="B17" s="2">
        <v>8316534.9999999981</v>
      </c>
      <c r="C17" s="2">
        <v>18456379.999999996</v>
      </c>
      <c r="D17" s="2">
        <v>2527440</v>
      </c>
      <c r="E17" s="2"/>
      <c r="F17" s="2"/>
      <c r="G17" s="2">
        <v>3478850</v>
      </c>
      <c r="H17" s="2"/>
      <c r="I17" s="2">
        <v>1243400</v>
      </c>
      <c r="J17" s="2">
        <v>0</v>
      </c>
      <c r="K17" s="2"/>
      <c r="L17" s="1">
        <f t="shared" si="1"/>
        <v>10843974.999999998</v>
      </c>
      <c r="M17" s="13">
        <f t="shared" si="1"/>
        <v>23178629.999999996</v>
      </c>
      <c r="N17" s="14">
        <f t="shared" si="2"/>
        <v>34022604.999999993</v>
      </c>
      <c r="P17" s="3" t="s">
        <v>14</v>
      </c>
      <c r="Q17" s="2">
        <v>2427</v>
      </c>
      <c r="R17" s="2">
        <v>2805</v>
      </c>
      <c r="S17" s="2">
        <v>536</v>
      </c>
      <c r="T17" s="2">
        <v>0</v>
      </c>
      <c r="U17" s="2">
        <v>0</v>
      </c>
      <c r="V17" s="2">
        <v>614</v>
      </c>
      <c r="W17" s="2">
        <v>0</v>
      </c>
      <c r="X17" s="2">
        <v>333</v>
      </c>
      <c r="Y17" s="2">
        <v>333</v>
      </c>
      <c r="Z17" s="2">
        <v>0</v>
      </c>
      <c r="AA17" s="1">
        <f t="shared" si="3"/>
        <v>3296</v>
      </c>
      <c r="AB17" s="13">
        <f t="shared" si="3"/>
        <v>3752</v>
      </c>
      <c r="AC17" s="14">
        <f t="shared" si="4"/>
        <v>7048</v>
      </c>
      <c r="AE17" s="3" t="s">
        <v>14</v>
      </c>
      <c r="AF17" s="2">
        <f t="shared" si="5"/>
        <v>3426.6728471363817</v>
      </c>
      <c r="AG17" s="2">
        <f t="shared" si="0"/>
        <v>6579.8146167557916</v>
      </c>
      <c r="AH17" s="2">
        <f t="shared" si="0"/>
        <v>4715.373134328358</v>
      </c>
      <c r="AI17" s="2" t="str">
        <f t="shared" si="0"/>
        <v>N.A.</v>
      </c>
      <c r="AJ17" s="2" t="str">
        <f t="shared" si="0"/>
        <v>N.A.</v>
      </c>
      <c r="AK17" s="2">
        <f t="shared" si="0"/>
        <v>5665.8794788273617</v>
      </c>
      <c r="AL17" s="2" t="str">
        <f t="shared" si="0"/>
        <v>N.A.</v>
      </c>
      <c r="AM17" s="2">
        <f t="shared" si="0"/>
        <v>3733.933933933934</v>
      </c>
      <c r="AN17" s="2">
        <f t="shared" si="0"/>
        <v>0</v>
      </c>
      <c r="AO17" s="2" t="str">
        <f t="shared" si="0"/>
        <v>N.A.</v>
      </c>
      <c r="AP17" s="15">
        <f t="shared" si="0"/>
        <v>3290.0409587378635</v>
      </c>
      <c r="AQ17" s="13">
        <f t="shared" si="0"/>
        <v>6177.6732409381657</v>
      </c>
      <c r="AR17" s="14">
        <f t="shared" si="0"/>
        <v>4827.2708569807028</v>
      </c>
    </row>
    <row r="18" spans="1:44" ht="15" customHeight="1" thickBot="1" x14ac:dyDescent="0.3">
      <c r="A18" s="3" t="s">
        <v>15</v>
      </c>
      <c r="B18" s="2">
        <v>340560</v>
      </c>
      <c r="C18" s="2"/>
      <c r="D18" s="2">
        <v>1145760</v>
      </c>
      <c r="E18" s="2"/>
      <c r="F18" s="2"/>
      <c r="G18" s="2">
        <v>56760</v>
      </c>
      <c r="H18" s="2">
        <v>228536</v>
      </c>
      <c r="I18" s="2"/>
      <c r="J18" s="2"/>
      <c r="K18" s="2"/>
      <c r="L18" s="1">
        <f t="shared" si="1"/>
        <v>1714856</v>
      </c>
      <c r="M18" s="13">
        <f t="shared" si="1"/>
        <v>56760</v>
      </c>
      <c r="N18" s="14">
        <f t="shared" si="2"/>
        <v>1771616</v>
      </c>
      <c r="P18" s="3" t="s">
        <v>15</v>
      </c>
      <c r="Q18" s="2">
        <v>66</v>
      </c>
      <c r="R18" s="2">
        <v>0</v>
      </c>
      <c r="S18" s="2">
        <v>198</v>
      </c>
      <c r="T18" s="2">
        <v>0</v>
      </c>
      <c r="U18" s="2">
        <v>0</v>
      </c>
      <c r="V18" s="2">
        <v>66</v>
      </c>
      <c r="W18" s="2">
        <v>1802</v>
      </c>
      <c r="X18" s="2">
        <v>0</v>
      </c>
      <c r="Y18" s="2">
        <v>0</v>
      </c>
      <c r="Z18" s="2">
        <v>0</v>
      </c>
      <c r="AA18" s="1">
        <f t="shared" si="3"/>
        <v>2066</v>
      </c>
      <c r="AB18" s="13">
        <f t="shared" si="3"/>
        <v>66</v>
      </c>
      <c r="AC18" s="17">
        <f t="shared" si="4"/>
        <v>2132</v>
      </c>
      <c r="AE18" s="3" t="s">
        <v>15</v>
      </c>
      <c r="AF18" s="2">
        <f t="shared" si="5"/>
        <v>5160</v>
      </c>
      <c r="AG18" s="2" t="str">
        <f t="shared" si="0"/>
        <v>N.A.</v>
      </c>
      <c r="AH18" s="2">
        <f t="shared" si="0"/>
        <v>5786.666666666667</v>
      </c>
      <c r="AI18" s="2" t="str">
        <f t="shared" si="0"/>
        <v>N.A.</v>
      </c>
      <c r="AJ18" s="2" t="str">
        <f t="shared" si="0"/>
        <v>N.A.</v>
      </c>
      <c r="AK18" s="2">
        <f t="shared" si="0"/>
        <v>860</v>
      </c>
      <c r="AL18" s="2">
        <f t="shared" si="0"/>
        <v>126.82352941176471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830.03678606001938</v>
      </c>
      <c r="AQ18" s="13">
        <f t="shared" si="0"/>
        <v>860</v>
      </c>
      <c r="AR18" s="14">
        <f t="shared" si="0"/>
        <v>830.96435272045028</v>
      </c>
    </row>
    <row r="19" spans="1:44" ht="15" customHeight="1" thickBot="1" x14ac:dyDescent="0.3">
      <c r="A19" s="4" t="s">
        <v>16</v>
      </c>
      <c r="B19" s="2">
        <v>9341318.9999999981</v>
      </c>
      <c r="C19" s="2">
        <v>18456379.999999996</v>
      </c>
      <c r="D19" s="2">
        <v>4026660.0000000005</v>
      </c>
      <c r="E19" s="2"/>
      <c r="F19" s="2"/>
      <c r="G19" s="2">
        <v>3535610</v>
      </c>
      <c r="H19" s="2">
        <v>2573802.0000000005</v>
      </c>
      <c r="I19" s="2">
        <v>1243400</v>
      </c>
      <c r="J19" s="2">
        <v>0</v>
      </c>
      <c r="K19" s="2"/>
      <c r="L19" s="1">
        <f t="shared" ref="L19" si="6">B19+D19+F19+H19+J19</f>
        <v>15941780.999999998</v>
      </c>
      <c r="M19" s="13">
        <f t="shared" ref="M19" si="7">C19+E19+G19+I19+K19</f>
        <v>23235389.999999996</v>
      </c>
      <c r="N19" s="17">
        <f t="shared" ref="N19" si="8">L19+M19</f>
        <v>39177170.999999993</v>
      </c>
      <c r="P19" s="4" t="s">
        <v>16</v>
      </c>
      <c r="Q19" s="2">
        <v>2696</v>
      </c>
      <c r="R19" s="2">
        <v>2805</v>
      </c>
      <c r="S19" s="2">
        <v>871</v>
      </c>
      <c r="T19" s="2">
        <v>0</v>
      </c>
      <c r="U19" s="2">
        <v>0</v>
      </c>
      <c r="V19" s="2">
        <v>680</v>
      </c>
      <c r="W19" s="2">
        <v>3053</v>
      </c>
      <c r="X19" s="2">
        <v>333</v>
      </c>
      <c r="Y19" s="2">
        <v>333</v>
      </c>
      <c r="Z19" s="2">
        <v>0</v>
      </c>
      <c r="AA19" s="1">
        <f t="shared" ref="AA19" si="9">Q19+S19+U19+W19+Y19</f>
        <v>6953</v>
      </c>
      <c r="AB19" s="13">
        <f t="shared" ref="AB19" si="10">R19+T19+V19+X19+Z19</f>
        <v>3818</v>
      </c>
      <c r="AC19" s="14">
        <f t="shared" ref="AC19" si="11">AA19+AB19</f>
        <v>10771</v>
      </c>
      <c r="AE19" s="4" t="s">
        <v>16</v>
      </c>
      <c r="AF19" s="2">
        <f t="shared" si="5"/>
        <v>3464.8809347181</v>
      </c>
      <c r="AG19" s="2">
        <f t="shared" si="0"/>
        <v>6579.8146167557916</v>
      </c>
      <c r="AH19" s="2">
        <f t="shared" si="0"/>
        <v>4623.0309988518948</v>
      </c>
      <c r="AI19" s="2" t="str">
        <f t="shared" si="0"/>
        <v>N.A.</v>
      </c>
      <c r="AJ19" s="2" t="str">
        <f t="shared" si="0"/>
        <v>N.A.</v>
      </c>
      <c r="AK19" s="2">
        <f t="shared" si="0"/>
        <v>5199.4264705882351</v>
      </c>
      <c r="AL19" s="2">
        <f t="shared" si="0"/>
        <v>843.04028824107445</v>
      </c>
      <c r="AM19" s="2">
        <f t="shared" si="0"/>
        <v>3733.933933933934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2292.7917445706885</v>
      </c>
      <c r="AQ19" s="13">
        <f t="shared" ref="AQ19" si="13">IFERROR(M19/AB19, "N.A.")</f>
        <v>6085.7490832896792</v>
      </c>
      <c r="AR19" s="14">
        <f t="shared" ref="AR19" si="14">IFERROR(N19/AC19, "N.A.")</f>
        <v>3637.2826107139535</v>
      </c>
    </row>
    <row r="20" spans="1:44" ht="15" customHeight="1" thickBot="1" x14ac:dyDescent="0.3">
      <c r="A20" s="5" t="s">
        <v>0</v>
      </c>
      <c r="B20" s="24">
        <f>B19+C19</f>
        <v>27797698.999999993</v>
      </c>
      <c r="C20" s="26"/>
      <c r="D20" s="24">
        <f>D19+E19</f>
        <v>4026660.0000000005</v>
      </c>
      <c r="E20" s="26"/>
      <c r="F20" s="24">
        <f>F19+G19</f>
        <v>3535610</v>
      </c>
      <c r="G20" s="26"/>
      <c r="H20" s="24">
        <f>H19+I19</f>
        <v>3817202.0000000005</v>
      </c>
      <c r="I20" s="26"/>
      <c r="J20" s="24">
        <f>J19+K19</f>
        <v>0</v>
      </c>
      <c r="K20" s="26"/>
      <c r="L20" s="24">
        <f>L19+M19</f>
        <v>39177170.999999993</v>
      </c>
      <c r="M20" s="25"/>
      <c r="N20" s="18">
        <f>B20+D20+F20+H20+J20</f>
        <v>39177170.999999993</v>
      </c>
      <c r="P20" s="5" t="s">
        <v>0</v>
      </c>
      <c r="Q20" s="24">
        <f>Q19+R19</f>
        <v>5501</v>
      </c>
      <c r="R20" s="26"/>
      <c r="S20" s="24">
        <f>S19+T19</f>
        <v>871</v>
      </c>
      <c r="T20" s="26"/>
      <c r="U20" s="24">
        <f>U19+V19</f>
        <v>680</v>
      </c>
      <c r="V20" s="26"/>
      <c r="W20" s="24">
        <f>W19+X19</f>
        <v>3386</v>
      </c>
      <c r="X20" s="26"/>
      <c r="Y20" s="24">
        <f>Y19+Z19</f>
        <v>333</v>
      </c>
      <c r="Z20" s="26"/>
      <c r="AA20" s="24">
        <f>AA19+AB19</f>
        <v>10771</v>
      </c>
      <c r="AB20" s="26"/>
      <c r="AC20" s="19">
        <f>Q20+S20+U20+W20+Y20</f>
        <v>10771</v>
      </c>
      <c r="AE20" s="5" t="s">
        <v>0</v>
      </c>
      <c r="AF20" s="27">
        <f>IFERROR(B20/Q20,"N.A.")</f>
        <v>5053.208325758952</v>
      </c>
      <c r="AG20" s="28"/>
      <c r="AH20" s="27">
        <f>IFERROR(D20/S20,"N.A.")</f>
        <v>4623.0309988518948</v>
      </c>
      <c r="AI20" s="28"/>
      <c r="AJ20" s="27">
        <f>IFERROR(F20/U20,"N.A.")</f>
        <v>5199.4264705882351</v>
      </c>
      <c r="AK20" s="28"/>
      <c r="AL20" s="27">
        <f>IFERROR(H20/W20,"N.A.")</f>
        <v>1127.348493797992</v>
      </c>
      <c r="AM20" s="28"/>
      <c r="AN20" s="27">
        <f>IFERROR(J20/Y20,"N.A.")</f>
        <v>0</v>
      </c>
      <c r="AO20" s="28"/>
      <c r="AP20" s="27">
        <f>IFERROR(L20/AA20,"N.A.")</f>
        <v>3637.2826107139535</v>
      </c>
      <c r="AQ20" s="28"/>
      <c r="AR20" s="16">
        <f>IFERROR(N20/AC20, "N.A.")</f>
        <v>3637.2826107139535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>
        <v>353460</v>
      </c>
      <c r="E27" s="2"/>
      <c r="F27" s="2"/>
      <c r="G27" s="2"/>
      <c r="H27" s="2">
        <v>1445444</v>
      </c>
      <c r="I27" s="2"/>
      <c r="J27" s="2"/>
      <c r="K27" s="2"/>
      <c r="L27" s="1">
        <f>B27+D27+F27+H27+J27</f>
        <v>1798904</v>
      </c>
      <c r="M27" s="13">
        <f>C27+E27+G27+I27+K27</f>
        <v>0</v>
      </c>
      <c r="N27" s="14">
        <f>L27+M27</f>
        <v>1798904</v>
      </c>
      <c r="P27" s="3" t="s">
        <v>12</v>
      </c>
      <c r="Q27" s="2">
        <v>0</v>
      </c>
      <c r="R27" s="2">
        <v>0</v>
      </c>
      <c r="S27" s="2">
        <v>137</v>
      </c>
      <c r="T27" s="2">
        <v>0</v>
      </c>
      <c r="U27" s="2">
        <v>0</v>
      </c>
      <c r="V27" s="2">
        <v>0</v>
      </c>
      <c r="W27" s="2">
        <v>524</v>
      </c>
      <c r="X27" s="2">
        <v>0</v>
      </c>
      <c r="Y27" s="2">
        <v>0</v>
      </c>
      <c r="Z27" s="2">
        <v>0</v>
      </c>
      <c r="AA27" s="1">
        <f>Q27+S27+U27+W27+Y27</f>
        <v>661</v>
      </c>
      <c r="AB27" s="13">
        <f>R27+T27+V27+X27+Z27</f>
        <v>0</v>
      </c>
      <c r="AC27" s="14">
        <f>AA27+AB27</f>
        <v>661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>
        <f t="shared" si="15"/>
        <v>2580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2758.4809160305344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2721.4886535552196</v>
      </c>
      <c r="AQ27" s="13" t="str">
        <f t="shared" si="15"/>
        <v>N.A.</v>
      </c>
      <c r="AR27" s="14">
        <f t="shared" si="15"/>
        <v>2721.4886535552196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6436345</v>
      </c>
      <c r="C29" s="2">
        <v>13902780</v>
      </c>
      <c r="D29" s="2">
        <v>2527440</v>
      </c>
      <c r="E29" s="2"/>
      <c r="F29" s="2"/>
      <c r="G29" s="2">
        <v>2911250</v>
      </c>
      <c r="H29" s="2"/>
      <c r="I29" s="2"/>
      <c r="J29" s="2"/>
      <c r="K29" s="2"/>
      <c r="L29" s="1">
        <f t="shared" si="16"/>
        <v>8963785</v>
      </c>
      <c r="M29" s="13">
        <f t="shared" si="16"/>
        <v>16814030</v>
      </c>
      <c r="N29" s="14">
        <f t="shared" si="17"/>
        <v>25777815</v>
      </c>
      <c r="P29" s="3" t="s">
        <v>14</v>
      </c>
      <c r="Q29" s="2">
        <v>1747</v>
      </c>
      <c r="R29" s="2">
        <v>1941</v>
      </c>
      <c r="S29" s="2">
        <v>536</v>
      </c>
      <c r="T29" s="2">
        <v>0</v>
      </c>
      <c r="U29" s="2">
        <v>0</v>
      </c>
      <c r="V29" s="2">
        <v>548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2283</v>
      </c>
      <c r="AB29" s="13">
        <f t="shared" si="18"/>
        <v>2489</v>
      </c>
      <c r="AC29" s="14">
        <f t="shared" si="19"/>
        <v>4772</v>
      </c>
      <c r="AE29" s="3" t="s">
        <v>14</v>
      </c>
      <c r="AF29" s="2">
        <f t="shared" si="20"/>
        <v>3684.2272467086432</v>
      </c>
      <c r="AG29" s="2">
        <f t="shared" si="15"/>
        <v>7162.6893353941268</v>
      </c>
      <c r="AH29" s="2">
        <f t="shared" si="15"/>
        <v>4715.373134328358</v>
      </c>
      <c r="AI29" s="2" t="str">
        <f t="shared" si="15"/>
        <v>N.A.</v>
      </c>
      <c r="AJ29" s="2" t="str">
        <f t="shared" si="15"/>
        <v>N.A.</v>
      </c>
      <c r="AK29" s="2">
        <f t="shared" si="15"/>
        <v>5312.5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3926.3184406482696</v>
      </c>
      <c r="AQ29" s="13">
        <f t="shared" si="15"/>
        <v>6755.3354760948168</v>
      </c>
      <c r="AR29" s="14">
        <f t="shared" si="15"/>
        <v>5401.889145012573</v>
      </c>
    </row>
    <row r="30" spans="1:44" ht="15" customHeight="1" thickBot="1" x14ac:dyDescent="0.3">
      <c r="A30" s="3" t="s">
        <v>15</v>
      </c>
      <c r="B30" s="2">
        <v>340560</v>
      </c>
      <c r="C30" s="2"/>
      <c r="D30" s="2">
        <v>1145760</v>
      </c>
      <c r="E30" s="2"/>
      <c r="F30" s="2"/>
      <c r="G30" s="2">
        <v>56760</v>
      </c>
      <c r="H30" s="2">
        <v>228536</v>
      </c>
      <c r="I30" s="2"/>
      <c r="J30" s="2"/>
      <c r="K30" s="2"/>
      <c r="L30" s="1">
        <f t="shared" si="16"/>
        <v>1714856</v>
      </c>
      <c r="M30" s="13">
        <f t="shared" si="16"/>
        <v>56760</v>
      </c>
      <c r="N30" s="14">
        <f t="shared" si="17"/>
        <v>1771616</v>
      </c>
      <c r="P30" s="3" t="s">
        <v>15</v>
      </c>
      <c r="Q30" s="2">
        <v>66</v>
      </c>
      <c r="R30" s="2">
        <v>0</v>
      </c>
      <c r="S30" s="2">
        <v>198</v>
      </c>
      <c r="T30" s="2">
        <v>0</v>
      </c>
      <c r="U30" s="2">
        <v>0</v>
      </c>
      <c r="V30" s="2">
        <v>66</v>
      </c>
      <c r="W30" s="2">
        <v>1802</v>
      </c>
      <c r="X30" s="2">
        <v>0</v>
      </c>
      <c r="Y30" s="2">
        <v>0</v>
      </c>
      <c r="Z30" s="2">
        <v>0</v>
      </c>
      <c r="AA30" s="1">
        <f t="shared" si="18"/>
        <v>2066</v>
      </c>
      <c r="AB30" s="13">
        <f t="shared" si="18"/>
        <v>66</v>
      </c>
      <c r="AC30" s="17">
        <f t="shared" si="19"/>
        <v>2132</v>
      </c>
      <c r="AE30" s="3" t="s">
        <v>15</v>
      </c>
      <c r="AF30" s="2">
        <f t="shared" si="20"/>
        <v>5160</v>
      </c>
      <c r="AG30" s="2" t="str">
        <f t="shared" si="15"/>
        <v>N.A.</v>
      </c>
      <c r="AH30" s="2">
        <f t="shared" si="15"/>
        <v>5786.666666666667</v>
      </c>
      <c r="AI30" s="2" t="str">
        <f t="shared" si="15"/>
        <v>N.A.</v>
      </c>
      <c r="AJ30" s="2" t="str">
        <f t="shared" si="15"/>
        <v>N.A.</v>
      </c>
      <c r="AK30" s="2">
        <f t="shared" si="15"/>
        <v>860</v>
      </c>
      <c r="AL30" s="2">
        <f t="shared" si="15"/>
        <v>126.82352941176471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830.03678606001938</v>
      </c>
      <c r="AQ30" s="13">
        <f t="shared" si="15"/>
        <v>860</v>
      </c>
      <c r="AR30" s="14">
        <f t="shared" si="15"/>
        <v>830.96435272045028</v>
      </c>
    </row>
    <row r="31" spans="1:44" ht="15" customHeight="1" thickBot="1" x14ac:dyDescent="0.3">
      <c r="A31" s="4" t="s">
        <v>16</v>
      </c>
      <c r="B31" s="2">
        <v>6776905</v>
      </c>
      <c r="C31" s="2">
        <v>13902780</v>
      </c>
      <c r="D31" s="2">
        <v>4026660.0000000005</v>
      </c>
      <c r="E31" s="2"/>
      <c r="F31" s="2"/>
      <c r="G31" s="2">
        <v>2968010</v>
      </c>
      <c r="H31" s="2">
        <v>1673980</v>
      </c>
      <c r="I31" s="2"/>
      <c r="J31" s="2"/>
      <c r="K31" s="2"/>
      <c r="L31" s="1">
        <f t="shared" ref="L31" si="21">B31+D31+F31+H31+J31</f>
        <v>12477545</v>
      </c>
      <c r="M31" s="13">
        <f t="shared" ref="M31" si="22">C31+E31+G31+I31+K31</f>
        <v>16870790</v>
      </c>
      <c r="N31" s="17">
        <f t="shared" ref="N31" si="23">L31+M31</f>
        <v>29348335</v>
      </c>
      <c r="P31" s="4" t="s">
        <v>16</v>
      </c>
      <c r="Q31" s="2">
        <v>1813</v>
      </c>
      <c r="R31" s="2">
        <v>1941</v>
      </c>
      <c r="S31" s="2">
        <v>871</v>
      </c>
      <c r="T31" s="2">
        <v>0</v>
      </c>
      <c r="U31" s="2">
        <v>0</v>
      </c>
      <c r="V31" s="2">
        <v>614</v>
      </c>
      <c r="W31" s="2">
        <v>2326</v>
      </c>
      <c r="X31" s="2">
        <v>0</v>
      </c>
      <c r="Y31" s="2">
        <v>0</v>
      </c>
      <c r="Z31" s="2">
        <v>0</v>
      </c>
      <c r="AA31" s="1">
        <f t="shared" ref="AA31" si="24">Q31+S31+U31+W31+Y31</f>
        <v>5010</v>
      </c>
      <c r="AB31" s="13">
        <f t="shared" ref="AB31" si="25">R31+T31+V31+X31+Z31</f>
        <v>2555</v>
      </c>
      <c r="AC31" s="14">
        <f t="shared" ref="AC31" si="26">AA31+AB31</f>
        <v>7565</v>
      </c>
      <c r="AE31" s="4" t="s">
        <v>16</v>
      </c>
      <c r="AF31" s="2">
        <f t="shared" si="20"/>
        <v>3737.9509100937671</v>
      </c>
      <c r="AG31" s="2">
        <f t="shared" si="15"/>
        <v>7162.6893353941268</v>
      </c>
      <c r="AH31" s="2">
        <f t="shared" si="15"/>
        <v>4623.0309988518948</v>
      </c>
      <c r="AI31" s="2" t="str">
        <f t="shared" si="15"/>
        <v>N.A.</v>
      </c>
      <c r="AJ31" s="2" t="str">
        <f t="shared" si="15"/>
        <v>N.A.</v>
      </c>
      <c r="AK31" s="2">
        <f t="shared" si="15"/>
        <v>4833.8925081433226</v>
      </c>
      <c r="AL31" s="2">
        <f t="shared" si="15"/>
        <v>719.6818572656922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2490.5279441117764</v>
      </c>
      <c r="AQ31" s="13">
        <f t="shared" ref="AQ31" si="28">IFERROR(M31/AB31, "N.A.")</f>
        <v>6603.0489236790609</v>
      </c>
      <c r="AR31" s="14">
        <f t="shared" ref="AR31" si="29">IFERROR(N31/AC31, "N.A.")</f>
        <v>3879.4890945142101</v>
      </c>
    </row>
    <row r="32" spans="1:44" ht="15" customHeight="1" thickBot="1" x14ac:dyDescent="0.3">
      <c r="A32" s="5" t="s">
        <v>0</v>
      </c>
      <c r="B32" s="24">
        <f>B31+C31</f>
        <v>20679685</v>
      </c>
      <c r="C32" s="26"/>
      <c r="D32" s="24">
        <f>D31+E31</f>
        <v>4026660.0000000005</v>
      </c>
      <c r="E32" s="26"/>
      <c r="F32" s="24">
        <f>F31+G31</f>
        <v>2968010</v>
      </c>
      <c r="G32" s="26"/>
      <c r="H32" s="24">
        <f>H31+I31</f>
        <v>1673980</v>
      </c>
      <c r="I32" s="26"/>
      <c r="J32" s="24">
        <f>J31+K31</f>
        <v>0</v>
      </c>
      <c r="K32" s="26"/>
      <c r="L32" s="24">
        <f>L31+M31</f>
        <v>29348335</v>
      </c>
      <c r="M32" s="25"/>
      <c r="N32" s="18">
        <f>B32+D32+F32+H32+J32</f>
        <v>29348335</v>
      </c>
      <c r="P32" s="5" t="s">
        <v>0</v>
      </c>
      <c r="Q32" s="24">
        <f>Q31+R31</f>
        <v>3754</v>
      </c>
      <c r="R32" s="26"/>
      <c r="S32" s="24">
        <f>S31+T31</f>
        <v>871</v>
      </c>
      <c r="T32" s="26"/>
      <c r="U32" s="24">
        <f>U31+V31</f>
        <v>614</v>
      </c>
      <c r="V32" s="26"/>
      <c r="W32" s="24">
        <f>W31+X31</f>
        <v>2326</v>
      </c>
      <c r="X32" s="26"/>
      <c r="Y32" s="24">
        <f>Y31+Z31</f>
        <v>0</v>
      </c>
      <c r="Z32" s="26"/>
      <c r="AA32" s="24">
        <f>AA31+AB31</f>
        <v>7565</v>
      </c>
      <c r="AB32" s="26"/>
      <c r="AC32" s="19">
        <f>Q32+S32+U32+W32+Y32</f>
        <v>7565</v>
      </c>
      <c r="AE32" s="5" t="s">
        <v>0</v>
      </c>
      <c r="AF32" s="27">
        <f>IFERROR(B32/Q32,"N.A.")</f>
        <v>5508.7067128396375</v>
      </c>
      <c r="AG32" s="28"/>
      <c r="AH32" s="27">
        <f>IFERROR(D32/S32,"N.A.")</f>
        <v>4623.0309988518948</v>
      </c>
      <c r="AI32" s="28"/>
      <c r="AJ32" s="27">
        <f>IFERROR(F32/U32,"N.A.")</f>
        <v>4833.8925081433226</v>
      </c>
      <c r="AK32" s="28"/>
      <c r="AL32" s="27">
        <f>IFERROR(H32/W32,"N.A.")</f>
        <v>719.6818572656922</v>
      </c>
      <c r="AM32" s="28"/>
      <c r="AN32" s="27" t="str">
        <f>IFERROR(J32/Y32,"N.A.")</f>
        <v>N.A.</v>
      </c>
      <c r="AO32" s="28"/>
      <c r="AP32" s="27">
        <f>IFERROR(L32/AA32,"N.A.")</f>
        <v>3879.4890945142101</v>
      </c>
      <c r="AQ32" s="28"/>
      <c r="AR32" s="16">
        <f>IFERROR(N32/AC32, "N.A.")</f>
        <v>3879.4890945142101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136224</v>
      </c>
      <c r="C39" s="2"/>
      <c r="D39" s="2"/>
      <c r="E39" s="2"/>
      <c r="F39" s="2"/>
      <c r="G39" s="2"/>
      <c r="H39" s="2">
        <v>899821.99999999988</v>
      </c>
      <c r="I39" s="2"/>
      <c r="J39" s="2"/>
      <c r="K39" s="2"/>
      <c r="L39" s="1">
        <f>B39+D39+F39+H39+J39</f>
        <v>1036045.9999999999</v>
      </c>
      <c r="M39" s="13">
        <f>C39+E39+G39+I39+K39</f>
        <v>0</v>
      </c>
      <c r="N39" s="14">
        <f>L39+M39</f>
        <v>1036045.9999999999</v>
      </c>
      <c r="P39" s="3" t="s">
        <v>12</v>
      </c>
      <c r="Q39" s="2">
        <v>66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727</v>
      </c>
      <c r="X39" s="2">
        <v>0</v>
      </c>
      <c r="Y39" s="2">
        <v>0</v>
      </c>
      <c r="Z39" s="2">
        <v>0</v>
      </c>
      <c r="AA39" s="1">
        <f>Q39+S39+U39+W39+Y39</f>
        <v>793</v>
      </c>
      <c r="AB39" s="13">
        <f>R39+T39+V39+X39+Z39</f>
        <v>0</v>
      </c>
      <c r="AC39" s="14">
        <f>AA39+AB39</f>
        <v>793</v>
      </c>
      <c r="AE39" s="3" t="s">
        <v>12</v>
      </c>
      <c r="AF39" s="2">
        <f>IFERROR(B39/Q39, "N.A.")</f>
        <v>2064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1237.7193947730398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1306.4892812105925</v>
      </c>
      <c r="AQ39" s="13" t="str">
        <f t="shared" si="30"/>
        <v>N.A.</v>
      </c>
      <c r="AR39" s="14">
        <f t="shared" si="30"/>
        <v>1306.4892812105925</v>
      </c>
    </row>
    <row r="40" spans="1:44" ht="15" customHeight="1" thickBot="1" x14ac:dyDescent="0.3">
      <c r="A40" s="3" t="s">
        <v>13</v>
      </c>
      <c r="B40" s="2">
        <v>548000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548000</v>
      </c>
      <c r="M40" s="13">
        <f t="shared" si="31"/>
        <v>0</v>
      </c>
      <c r="N40" s="14">
        <f t="shared" ref="N40:N42" si="32">L40+M40</f>
        <v>548000</v>
      </c>
      <c r="P40" s="3" t="s">
        <v>13</v>
      </c>
      <c r="Q40" s="2">
        <v>137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137</v>
      </c>
      <c r="AB40" s="13">
        <f t="shared" si="33"/>
        <v>0</v>
      </c>
      <c r="AC40" s="14">
        <f t="shared" ref="AC40:AC42" si="34">AA40+AB40</f>
        <v>137</v>
      </c>
      <c r="AE40" s="3" t="s">
        <v>13</v>
      </c>
      <c r="AF40" s="2">
        <f t="shared" ref="AF40:AF43" si="35">IFERROR(B40/Q40, "N.A.")</f>
        <v>4000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4000</v>
      </c>
      <c r="AQ40" s="13" t="str">
        <f t="shared" si="30"/>
        <v>N.A.</v>
      </c>
      <c r="AR40" s="14">
        <f t="shared" si="30"/>
        <v>4000</v>
      </c>
    </row>
    <row r="41" spans="1:44" ht="15" customHeight="1" thickBot="1" x14ac:dyDescent="0.3">
      <c r="A41" s="3" t="s">
        <v>14</v>
      </c>
      <c r="B41" s="2">
        <v>1880190.0000000002</v>
      </c>
      <c r="C41" s="2">
        <v>4553599.9999999991</v>
      </c>
      <c r="D41" s="2"/>
      <c r="E41" s="2"/>
      <c r="F41" s="2"/>
      <c r="G41" s="2">
        <v>567600</v>
      </c>
      <c r="H41" s="2"/>
      <c r="I41" s="2">
        <v>1243400</v>
      </c>
      <c r="J41" s="2">
        <v>0</v>
      </c>
      <c r="K41" s="2"/>
      <c r="L41" s="1">
        <f t="shared" si="31"/>
        <v>1880190.0000000002</v>
      </c>
      <c r="M41" s="13">
        <f t="shared" si="31"/>
        <v>6364599.9999999991</v>
      </c>
      <c r="N41" s="14">
        <f t="shared" si="32"/>
        <v>8244789.9999999991</v>
      </c>
      <c r="P41" s="3" t="s">
        <v>14</v>
      </c>
      <c r="Q41" s="2">
        <v>680</v>
      </c>
      <c r="R41" s="2">
        <v>864</v>
      </c>
      <c r="S41" s="2">
        <v>0</v>
      </c>
      <c r="T41" s="2">
        <v>0</v>
      </c>
      <c r="U41" s="2">
        <v>0</v>
      </c>
      <c r="V41" s="2">
        <v>66</v>
      </c>
      <c r="W41" s="2">
        <v>0</v>
      </c>
      <c r="X41" s="2">
        <v>333</v>
      </c>
      <c r="Y41" s="2">
        <v>333</v>
      </c>
      <c r="Z41" s="2">
        <v>0</v>
      </c>
      <c r="AA41" s="1">
        <f t="shared" si="33"/>
        <v>1013</v>
      </c>
      <c r="AB41" s="13">
        <f t="shared" si="33"/>
        <v>1263</v>
      </c>
      <c r="AC41" s="14">
        <f t="shared" si="34"/>
        <v>2276</v>
      </c>
      <c r="AE41" s="3" t="s">
        <v>14</v>
      </c>
      <c r="AF41" s="2">
        <f t="shared" si="35"/>
        <v>2764.9852941176473</v>
      </c>
      <c r="AG41" s="2">
        <f t="shared" si="30"/>
        <v>5270.3703703703695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8600</v>
      </c>
      <c r="AL41" s="2" t="str">
        <f t="shared" si="30"/>
        <v>N.A.</v>
      </c>
      <c r="AM41" s="2">
        <f t="shared" si="30"/>
        <v>3733.933933933934</v>
      </c>
      <c r="AN41" s="2">
        <f t="shared" si="30"/>
        <v>0</v>
      </c>
      <c r="AO41" s="2" t="str">
        <f t="shared" si="30"/>
        <v>N.A.</v>
      </c>
      <c r="AP41" s="15">
        <f t="shared" si="30"/>
        <v>1856.0612043435342</v>
      </c>
      <c r="AQ41" s="13">
        <f t="shared" si="30"/>
        <v>5039.2715756136176</v>
      </c>
      <c r="AR41" s="14">
        <f t="shared" si="30"/>
        <v>3622.4912126537783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2564414</v>
      </c>
      <c r="C43" s="2">
        <v>4553599.9999999991</v>
      </c>
      <c r="D43" s="2"/>
      <c r="E43" s="2"/>
      <c r="F43" s="2"/>
      <c r="G43" s="2">
        <v>567600</v>
      </c>
      <c r="H43" s="2">
        <v>899821.99999999988</v>
      </c>
      <c r="I43" s="2">
        <v>1243400</v>
      </c>
      <c r="J43" s="2">
        <v>0</v>
      </c>
      <c r="K43" s="2"/>
      <c r="L43" s="1">
        <f t="shared" ref="L43" si="36">B43+D43+F43+H43+J43</f>
        <v>3464236</v>
      </c>
      <c r="M43" s="13">
        <f t="shared" ref="M43" si="37">C43+E43+G43+I43+K43</f>
        <v>6364599.9999999991</v>
      </c>
      <c r="N43" s="17">
        <f t="shared" ref="N43" si="38">L43+M43</f>
        <v>9828836</v>
      </c>
      <c r="P43" s="4" t="s">
        <v>16</v>
      </c>
      <c r="Q43" s="2">
        <v>883</v>
      </c>
      <c r="R43" s="2">
        <v>864</v>
      </c>
      <c r="S43" s="2">
        <v>0</v>
      </c>
      <c r="T43" s="2">
        <v>0</v>
      </c>
      <c r="U43" s="2">
        <v>0</v>
      </c>
      <c r="V43" s="2">
        <v>66</v>
      </c>
      <c r="W43" s="2">
        <v>727</v>
      </c>
      <c r="X43" s="2">
        <v>333</v>
      </c>
      <c r="Y43" s="2">
        <v>333</v>
      </c>
      <c r="Z43" s="2">
        <v>0</v>
      </c>
      <c r="AA43" s="1">
        <f t="shared" ref="AA43" si="39">Q43+S43+U43+W43+Y43</f>
        <v>1943</v>
      </c>
      <c r="AB43" s="13">
        <f t="shared" ref="AB43" si="40">R43+T43+V43+X43+Z43</f>
        <v>1263</v>
      </c>
      <c r="AC43" s="17">
        <f t="shared" ref="AC43" si="41">AA43+AB43</f>
        <v>3206</v>
      </c>
      <c r="AE43" s="4" t="s">
        <v>16</v>
      </c>
      <c r="AF43" s="2">
        <f t="shared" si="35"/>
        <v>2904.2061155152887</v>
      </c>
      <c r="AG43" s="2">
        <f t="shared" si="30"/>
        <v>5270.3703703703695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>
        <f t="shared" si="30"/>
        <v>8600</v>
      </c>
      <c r="AL43" s="2">
        <f t="shared" si="30"/>
        <v>1237.7193947730398</v>
      </c>
      <c r="AM43" s="2">
        <f t="shared" si="30"/>
        <v>3733.933933933934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1782.9315491507978</v>
      </c>
      <c r="AQ43" s="13">
        <f t="shared" ref="AQ43" si="43">IFERROR(M43/AB43, "N.A.")</f>
        <v>5039.2715756136176</v>
      </c>
      <c r="AR43" s="14">
        <f t="shared" ref="AR43" si="44">IFERROR(N43/AC43, "N.A.")</f>
        <v>3065.7629444791019</v>
      </c>
    </row>
    <row r="44" spans="1:44" ht="15" customHeight="1" thickBot="1" x14ac:dyDescent="0.3">
      <c r="A44" s="5" t="s">
        <v>0</v>
      </c>
      <c r="B44" s="24">
        <f>B43+C43</f>
        <v>7118013.9999999991</v>
      </c>
      <c r="C44" s="26"/>
      <c r="D44" s="24">
        <f>D43+E43</f>
        <v>0</v>
      </c>
      <c r="E44" s="26"/>
      <c r="F44" s="24">
        <f>F43+G43</f>
        <v>567600</v>
      </c>
      <c r="G44" s="26"/>
      <c r="H44" s="24">
        <f>H43+I43</f>
        <v>2143222</v>
      </c>
      <c r="I44" s="26"/>
      <c r="J44" s="24">
        <f>J43+K43</f>
        <v>0</v>
      </c>
      <c r="K44" s="26"/>
      <c r="L44" s="24">
        <f>L43+M43</f>
        <v>9828836</v>
      </c>
      <c r="M44" s="25"/>
      <c r="N44" s="18">
        <f>B44+D44+F44+H44+J44</f>
        <v>9828836</v>
      </c>
      <c r="P44" s="5" t="s">
        <v>0</v>
      </c>
      <c r="Q44" s="24">
        <f>Q43+R43</f>
        <v>1747</v>
      </c>
      <c r="R44" s="26"/>
      <c r="S44" s="24">
        <f>S43+T43</f>
        <v>0</v>
      </c>
      <c r="T44" s="26"/>
      <c r="U44" s="24">
        <f>U43+V43</f>
        <v>66</v>
      </c>
      <c r="V44" s="26"/>
      <c r="W44" s="24">
        <f>W43+X43</f>
        <v>1060</v>
      </c>
      <c r="X44" s="26"/>
      <c r="Y44" s="24">
        <f>Y43+Z43</f>
        <v>333</v>
      </c>
      <c r="Z44" s="26"/>
      <c r="AA44" s="24">
        <f>AA43+AB43</f>
        <v>3206</v>
      </c>
      <c r="AB44" s="25"/>
      <c r="AC44" s="18">
        <f>Q44+S44+U44+W44+Y44</f>
        <v>3206</v>
      </c>
      <c r="AE44" s="5" t="s">
        <v>0</v>
      </c>
      <c r="AF44" s="27">
        <f>IFERROR(B44/Q44,"N.A.")</f>
        <v>4074.42129364625</v>
      </c>
      <c r="AG44" s="28"/>
      <c r="AH44" s="27" t="str">
        <f>IFERROR(D44/S44,"N.A.")</f>
        <v>N.A.</v>
      </c>
      <c r="AI44" s="28"/>
      <c r="AJ44" s="27">
        <f>IFERROR(F44/U44,"N.A.")</f>
        <v>8600</v>
      </c>
      <c r="AK44" s="28"/>
      <c r="AL44" s="27">
        <f>IFERROR(H44/W44,"N.A.")</f>
        <v>2021.9075471698113</v>
      </c>
      <c r="AM44" s="28"/>
      <c r="AN44" s="27">
        <f>IFERROR(J44/Y44,"N.A.")</f>
        <v>0</v>
      </c>
      <c r="AO44" s="28"/>
      <c r="AP44" s="27">
        <f>IFERROR(L44/AA44,"N.A.")</f>
        <v>3065.7629444791019</v>
      </c>
      <c r="AQ44" s="28"/>
      <c r="AR44" s="16">
        <f>IFERROR(N44/AC44, "N.A.")</f>
        <v>3065.7629444791019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13326530.000000002</v>
      </c>
      <c r="C15" s="2"/>
      <c r="D15" s="2">
        <v>7148850</v>
      </c>
      <c r="E15" s="2"/>
      <c r="F15" s="2">
        <v>11382240</v>
      </c>
      <c r="G15" s="2"/>
      <c r="H15" s="2">
        <v>19687176</v>
      </c>
      <c r="I15" s="2"/>
      <c r="J15" s="2">
        <v>0</v>
      </c>
      <c r="K15" s="2"/>
      <c r="L15" s="1">
        <f>B15+D15+F15+H15+J15</f>
        <v>51544796</v>
      </c>
      <c r="M15" s="13">
        <f>C15+E15+G15+I15+K15</f>
        <v>0</v>
      </c>
      <c r="N15" s="14">
        <f>L15+M15</f>
        <v>51544796</v>
      </c>
      <c r="P15" s="3" t="s">
        <v>12</v>
      </c>
      <c r="Q15" s="2">
        <v>2812</v>
      </c>
      <c r="R15" s="2">
        <v>0</v>
      </c>
      <c r="S15" s="2">
        <v>1212</v>
      </c>
      <c r="T15" s="2">
        <v>0</v>
      </c>
      <c r="U15" s="2">
        <v>1093</v>
      </c>
      <c r="V15" s="2">
        <v>0</v>
      </c>
      <c r="W15" s="2">
        <v>7781</v>
      </c>
      <c r="X15" s="2">
        <v>0</v>
      </c>
      <c r="Y15" s="2">
        <v>584</v>
      </c>
      <c r="Z15" s="2">
        <v>0</v>
      </c>
      <c r="AA15" s="1">
        <f>Q15+S15+U15+W15+Y15</f>
        <v>13482</v>
      </c>
      <c r="AB15" s="13">
        <f>R15+T15+V15+X15+Z15</f>
        <v>0</v>
      </c>
      <c r="AC15" s="14">
        <f>AA15+AB15</f>
        <v>13482</v>
      </c>
      <c r="AE15" s="3" t="s">
        <v>12</v>
      </c>
      <c r="AF15" s="2">
        <f>IFERROR(B15/Q15, "N.A.")</f>
        <v>4739.1642958748225</v>
      </c>
      <c r="AG15" s="2" t="str">
        <f t="shared" ref="AG15:AR19" si="0">IFERROR(C15/R15, "N.A.")</f>
        <v>N.A.</v>
      </c>
      <c r="AH15" s="2">
        <f t="shared" si="0"/>
        <v>5898.3910891089108</v>
      </c>
      <c r="AI15" s="2" t="str">
        <f t="shared" si="0"/>
        <v>N.A.</v>
      </c>
      <c r="AJ15" s="2">
        <f t="shared" si="0"/>
        <v>10413.760292772187</v>
      </c>
      <c r="AK15" s="2" t="str">
        <f t="shared" si="0"/>
        <v>N.A.</v>
      </c>
      <c r="AL15" s="2">
        <f t="shared" si="0"/>
        <v>2530.1601336589129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3823.2306779409582</v>
      </c>
      <c r="AQ15" s="13" t="str">
        <f t="shared" si="0"/>
        <v>N.A.</v>
      </c>
      <c r="AR15" s="14">
        <f t="shared" si="0"/>
        <v>3823.2306779409582</v>
      </c>
    </row>
    <row r="16" spans="1:44" ht="15" customHeight="1" thickBot="1" x14ac:dyDescent="0.3">
      <c r="A16" s="3" t="s">
        <v>13</v>
      </c>
      <c r="B16" s="2">
        <v>10950361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10950361</v>
      </c>
      <c r="M16" s="13">
        <f t="shared" si="1"/>
        <v>0</v>
      </c>
      <c r="N16" s="14">
        <f t="shared" ref="N16:N18" si="2">L16+M16</f>
        <v>10950361</v>
      </c>
      <c r="P16" s="3" t="s">
        <v>13</v>
      </c>
      <c r="Q16" s="2">
        <v>2872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2872</v>
      </c>
      <c r="AB16" s="13">
        <f t="shared" si="3"/>
        <v>0</v>
      </c>
      <c r="AC16" s="14">
        <f t="shared" ref="AC16:AC18" si="4">AA16+AB16</f>
        <v>2872</v>
      </c>
      <c r="AE16" s="3" t="s">
        <v>13</v>
      </c>
      <c r="AF16" s="2">
        <f t="shared" ref="AF16:AF19" si="5">IFERROR(B16/Q16, "N.A.")</f>
        <v>3812.799791086351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3812.799791086351</v>
      </c>
      <c r="AQ16" s="13" t="str">
        <f t="shared" si="0"/>
        <v>N.A.</v>
      </c>
      <c r="AR16" s="14">
        <f t="shared" si="0"/>
        <v>3812.799791086351</v>
      </c>
    </row>
    <row r="17" spans="1:44" ht="15" customHeight="1" thickBot="1" x14ac:dyDescent="0.3">
      <c r="A17" s="3" t="s">
        <v>14</v>
      </c>
      <c r="B17" s="2">
        <v>58493014</v>
      </c>
      <c r="C17" s="2">
        <v>316293456</v>
      </c>
      <c r="D17" s="2">
        <v>14858680.000000002</v>
      </c>
      <c r="E17" s="2">
        <v>3008380</v>
      </c>
      <c r="F17" s="2"/>
      <c r="G17" s="2">
        <v>31607470.000000004</v>
      </c>
      <c r="H17" s="2"/>
      <c r="I17" s="2">
        <v>4729140</v>
      </c>
      <c r="J17" s="2">
        <v>0</v>
      </c>
      <c r="K17" s="2"/>
      <c r="L17" s="1">
        <f t="shared" si="1"/>
        <v>73351694</v>
      </c>
      <c r="M17" s="13">
        <f t="shared" si="1"/>
        <v>355638446</v>
      </c>
      <c r="N17" s="14">
        <f t="shared" si="2"/>
        <v>428990140</v>
      </c>
      <c r="P17" s="3" t="s">
        <v>14</v>
      </c>
      <c r="Q17" s="2">
        <v>12108</v>
      </c>
      <c r="R17" s="2">
        <v>46114</v>
      </c>
      <c r="S17" s="2">
        <v>2888</v>
      </c>
      <c r="T17" s="2">
        <v>967</v>
      </c>
      <c r="U17" s="2">
        <v>0</v>
      </c>
      <c r="V17" s="2">
        <v>3301</v>
      </c>
      <c r="W17" s="2">
        <v>0</v>
      </c>
      <c r="X17" s="2">
        <v>1982</v>
      </c>
      <c r="Y17" s="2">
        <v>1931</v>
      </c>
      <c r="Z17" s="2">
        <v>0</v>
      </c>
      <c r="AA17" s="1">
        <f t="shared" si="3"/>
        <v>16927</v>
      </c>
      <c r="AB17" s="13">
        <f t="shared" si="3"/>
        <v>52364</v>
      </c>
      <c r="AC17" s="14">
        <f t="shared" si="4"/>
        <v>69291</v>
      </c>
      <c r="AE17" s="3" t="s">
        <v>14</v>
      </c>
      <c r="AF17" s="2">
        <f t="shared" si="5"/>
        <v>4830.9393789230262</v>
      </c>
      <c r="AG17" s="2">
        <f t="shared" si="0"/>
        <v>6858.9464370906881</v>
      </c>
      <c r="AH17" s="2">
        <f t="shared" si="0"/>
        <v>5144.972299168976</v>
      </c>
      <c r="AI17" s="2">
        <f t="shared" si="0"/>
        <v>3111.0444674250257</v>
      </c>
      <c r="AJ17" s="2" t="str">
        <f t="shared" si="0"/>
        <v>N.A.</v>
      </c>
      <c r="AK17" s="2">
        <f t="shared" si="0"/>
        <v>9575.1196607088768</v>
      </c>
      <c r="AL17" s="2" t="str">
        <f t="shared" si="0"/>
        <v>N.A.</v>
      </c>
      <c r="AM17" s="2">
        <f t="shared" si="0"/>
        <v>2386.0443995963674</v>
      </c>
      <c r="AN17" s="2">
        <f t="shared" si="0"/>
        <v>0</v>
      </c>
      <c r="AO17" s="2" t="str">
        <f t="shared" si="0"/>
        <v>N.A.</v>
      </c>
      <c r="AP17" s="15">
        <f t="shared" si="0"/>
        <v>4333.4137177290722</v>
      </c>
      <c r="AQ17" s="13">
        <f t="shared" si="0"/>
        <v>6791.6592697272936</v>
      </c>
      <c r="AR17" s="14">
        <f t="shared" si="0"/>
        <v>6191.1379544240954</v>
      </c>
    </row>
    <row r="18" spans="1:44" ht="15" customHeight="1" thickBot="1" x14ac:dyDescent="0.3">
      <c r="A18" s="3" t="s">
        <v>15</v>
      </c>
      <c r="B18" s="2"/>
      <c r="C18" s="2"/>
      <c r="D18" s="2">
        <v>1439640</v>
      </c>
      <c r="E18" s="2"/>
      <c r="F18" s="2"/>
      <c r="G18" s="2"/>
      <c r="H18" s="2">
        <v>0</v>
      </c>
      <c r="I18" s="2"/>
      <c r="J18" s="2">
        <v>0</v>
      </c>
      <c r="K18" s="2"/>
      <c r="L18" s="1">
        <f t="shared" si="1"/>
        <v>1439640</v>
      </c>
      <c r="M18" s="13">
        <f t="shared" si="1"/>
        <v>0</v>
      </c>
      <c r="N18" s="14">
        <f t="shared" si="2"/>
        <v>1439640</v>
      </c>
      <c r="P18" s="3" t="s">
        <v>15</v>
      </c>
      <c r="Q18" s="2">
        <v>0</v>
      </c>
      <c r="R18" s="2">
        <v>0</v>
      </c>
      <c r="S18" s="2">
        <v>186</v>
      </c>
      <c r="T18" s="2">
        <v>0</v>
      </c>
      <c r="U18" s="2">
        <v>0</v>
      </c>
      <c r="V18" s="2">
        <v>0</v>
      </c>
      <c r="W18" s="2">
        <v>252</v>
      </c>
      <c r="X18" s="2">
        <v>0</v>
      </c>
      <c r="Y18" s="2">
        <v>504</v>
      </c>
      <c r="Z18" s="2">
        <v>0</v>
      </c>
      <c r="AA18" s="1">
        <f t="shared" si="3"/>
        <v>942</v>
      </c>
      <c r="AB18" s="13">
        <f t="shared" si="3"/>
        <v>0</v>
      </c>
      <c r="AC18" s="17">
        <f t="shared" si="4"/>
        <v>942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>
        <f t="shared" si="0"/>
        <v>7740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0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1528.28025477707</v>
      </c>
      <c r="AQ18" s="13" t="str">
        <f t="shared" si="0"/>
        <v>N.A.</v>
      </c>
      <c r="AR18" s="14">
        <f t="shared" si="0"/>
        <v>1528.28025477707</v>
      </c>
    </row>
    <row r="19" spans="1:44" ht="15" customHeight="1" thickBot="1" x14ac:dyDescent="0.3">
      <c r="A19" s="4" t="s">
        <v>16</v>
      </c>
      <c r="B19" s="2">
        <v>82769904.999999985</v>
      </c>
      <c r="C19" s="2">
        <v>316293456</v>
      </c>
      <c r="D19" s="2">
        <v>23447169.999999996</v>
      </c>
      <c r="E19" s="2">
        <v>3008380</v>
      </c>
      <c r="F19" s="2">
        <v>11382240</v>
      </c>
      <c r="G19" s="2">
        <v>31607470.000000004</v>
      </c>
      <c r="H19" s="2">
        <v>19687176.000000004</v>
      </c>
      <c r="I19" s="2">
        <v>4729140</v>
      </c>
      <c r="J19" s="2">
        <v>0</v>
      </c>
      <c r="K19" s="2"/>
      <c r="L19" s="1">
        <f t="shared" ref="L19" si="6">B19+D19+F19+H19+J19</f>
        <v>137286491</v>
      </c>
      <c r="M19" s="13">
        <f t="shared" ref="M19" si="7">C19+E19+G19+I19+K19</f>
        <v>355638446</v>
      </c>
      <c r="N19" s="17">
        <f t="shared" ref="N19" si="8">L19+M19</f>
        <v>492924937</v>
      </c>
      <c r="P19" s="4" t="s">
        <v>16</v>
      </c>
      <c r="Q19" s="2">
        <v>17792</v>
      </c>
      <c r="R19" s="2">
        <v>46114</v>
      </c>
      <c r="S19" s="2">
        <v>4286</v>
      </c>
      <c r="T19" s="2">
        <v>967</v>
      </c>
      <c r="U19" s="2">
        <v>1093</v>
      </c>
      <c r="V19" s="2">
        <v>3301</v>
      </c>
      <c r="W19" s="2">
        <v>8033</v>
      </c>
      <c r="X19" s="2">
        <v>1982</v>
      </c>
      <c r="Y19" s="2">
        <v>3019</v>
      </c>
      <c r="Z19" s="2">
        <v>0</v>
      </c>
      <c r="AA19" s="1">
        <f t="shared" ref="AA19" si="9">Q19+S19+U19+W19+Y19</f>
        <v>34223</v>
      </c>
      <c r="AB19" s="13">
        <f t="shared" ref="AB19" si="10">R19+T19+V19+X19+Z19</f>
        <v>52364</v>
      </c>
      <c r="AC19" s="14">
        <f t="shared" ref="AC19" si="11">AA19+AB19</f>
        <v>86587</v>
      </c>
      <c r="AE19" s="4" t="s">
        <v>16</v>
      </c>
      <c r="AF19" s="2">
        <f t="shared" si="5"/>
        <v>4652.0854878597111</v>
      </c>
      <c r="AG19" s="2">
        <f t="shared" si="0"/>
        <v>6858.9464370906881</v>
      </c>
      <c r="AH19" s="2">
        <f t="shared" si="0"/>
        <v>5470.64162389174</v>
      </c>
      <c r="AI19" s="2">
        <f t="shared" si="0"/>
        <v>3111.0444674250257</v>
      </c>
      <c r="AJ19" s="2">
        <f t="shared" si="0"/>
        <v>10413.760292772187</v>
      </c>
      <c r="AK19" s="2">
        <f t="shared" si="0"/>
        <v>9575.1196607088768</v>
      </c>
      <c r="AL19" s="2">
        <f t="shared" si="0"/>
        <v>2450.7875015560817</v>
      </c>
      <c r="AM19" s="2">
        <f t="shared" si="0"/>
        <v>2386.0443995963674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4011.5270724366655</v>
      </c>
      <c r="AQ19" s="13">
        <f t="shared" ref="AQ19" si="13">IFERROR(M19/AB19, "N.A.")</f>
        <v>6791.6592697272936</v>
      </c>
      <c r="AR19" s="14">
        <f t="shared" ref="AR19" si="14">IFERROR(N19/AC19, "N.A.")</f>
        <v>5692.8284499982674</v>
      </c>
    </row>
    <row r="20" spans="1:44" ht="15" customHeight="1" thickBot="1" x14ac:dyDescent="0.3">
      <c r="A20" s="5" t="s">
        <v>0</v>
      </c>
      <c r="B20" s="24">
        <f>B19+C19</f>
        <v>399063361</v>
      </c>
      <c r="C20" s="26"/>
      <c r="D20" s="24">
        <f>D19+E19</f>
        <v>26455549.999999996</v>
      </c>
      <c r="E20" s="26"/>
      <c r="F20" s="24">
        <f>F19+G19</f>
        <v>42989710</v>
      </c>
      <c r="G20" s="26"/>
      <c r="H20" s="24">
        <f>H19+I19</f>
        <v>24416316.000000004</v>
      </c>
      <c r="I20" s="26"/>
      <c r="J20" s="24">
        <f>J19+K19</f>
        <v>0</v>
      </c>
      <c r="K20" s="26"/>
      <c r="L20" s="24">
        <f>L19+M19</f>
        <v>492924937</v>
      </c>
      <c r="M20" s="25"/>
      <c r="N20" s="18">
        <f>B20+D20+F20+H20+J20</f>
        <v>492924937</v>
      </c>
      <c r="P20" s="5" t="s">
        <v>0</v>
      </c>
      <c r="Q20" s="24">
        <f>Q19+R19</f>
        <v>63906</v>
      </c>
      <c r="R20" s="26"/>
      <c r="S20" s="24">
        <f>S19+T19</f>
        <v>5253</v>
      </c>
      <c r="T20" s="26"/>
      <c r="U20" s="24">
        <f>U19+V19</f>
        <v>4394</v>
      </c>
      <c r="V20" s="26"/>
      <c r="W20" s="24">
        <f>W19+X19</f>
        <v>10015</v>
      </c>
      <c r="X20" s="26"/>
      <c r="Y20" s="24">
        <f>Y19+Z19</f>
        <v>3019</v>
      </c>
      <c r="Z20" s="26"/>
      <c r="AA20" s="24">
        <f>AA19+AB19</f>
        <v>86587</v>
      </c>
      <c r="AB20" s="26"/>
      <c r="AC20" s="19">
        <f>Q20+S20+U20+W20+Y20</f>
        <v>86587</v>
      </c>
      <c r="AE20" s="5" t="s">
        <v>0</v>
      </c>
      <c r="AF20" s="27">
        <f>IFERROR(B20/Q20,"N.A.")</f>
        <v>6244.536678872093</v>
      </c>
      <c r="AG20" s="28"/>
      <c r="AH20" s="27">
        <f>IFERROR(D20/S20,"N.A.")</f>
        <v>5036.2745098039204</v>
      </c>
      <c r="AI20" s="28"/>
      <c r="AJ20" s="27">
        <f>IFERROR(F20/U20,"N.A.")</f>
        <v>9783.7300864815661</v>
      </c>
      <c r="AK20" s="28"/>
      <c r="AL20" s="27">
        <f>IFERROR(H20/W20,"N.A.")</f>
        <v>2437.974638042936</v>
      </c>
      <c r="AM20" s="28"/>
      <c r="AN20" s="27">
        <f>IFERROR(J20/Y20,"N.A.")</f>
        <v>0</v>
      </c>
      <c r="AO20" s="28"/>
      <c r="AP20" s="27">
        <f>IFERROR(L20/AA20,"N.A.")</f>
        <v>5692.8284499982674</v>
      </c>
      <c r="AQ20" s="28"/>
      <c r="AR20" s="16">
        <f>IFERROR(N20/AC20, "N.A.")</f>
        <v>5692.8284499982674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12030080.000000002</v>
      </c>
      <c r="C27" s="2"/>
      <c r="D27" s="2">
        <v>6583830.0000000009</v>
      </c>
      <c r="E27" s="2"/>
      <c r="F27" s="2">
        <v>10911390</v>
      </c>
      <c r="G27" s="2"/>
      <c r="H27" s="2">
        <v>12829300</v>
      </c>
      <c r="I27" s="2"/>
      <c r="J27" s="2"/>
      <c r="K27" s="2"/>
      <c r="L27" s="1">
        <f>B27+D27+F27+H27+J27</f>
        <v>42354600</v>
      </c>
      <c r="M27" s="13">
        <f>C27+E27+G27+I27+K27</f>
        <v>0</v>
      </c>
      <c r="N27" s="14">
        <f>L27+M27</f>
        <v>42354600</v>
      </c>
      <c r="P27" s="3" t="s">
        <v>12</v>
      </c>
      <c r="Q27" s="2">
        <v>2397</v>
      </c>
      <c r="R27" s="2">
        <v>0</v>
      </c>
      <c r="S27" s="2">
        <v>1066</v>
      </c>
      <c r="T27" s="2">
        <v>0</v>
      </c>
      <c r="U27" s="2">
        <v>947</v>
      </c>
      <c r="V27" s="2">
        <v>0</v>
      </c>
      <c r="W27" s="2">
        <v>4480</v>
      </c>
      <c r="X27" s="2">
        <v>0</v>
      </c>
      <c r="Y27" s="2">
        <v>0</v>
      </c>
      <c r="Z27" s="2">
        <v>0</v>
      </c>
      <c r="AA27" s="1">
        <f>Q27+S27+U27+W27+Y27</f>
        <v>8890</v>
      </c>
      <c r="AB27" s="13">
        <f>R27+T27+V27+X27+Z27</f>
        <v>0</v>
      </c>
      <c r="AC27" s="14">
        <f>AA27+AB27</f>
        <v>8890</v>
      </c>
      <c r="AE27" s="3" t="s">
        <v>12</v>
      </c>
      <c r="AF27" s="2">
        <f>IFERROR(B27/Q27, "N.A.")</f>
        <v>5018.806841885691</v>
      </c>
      <c r="AG27" s="2" t="str">
        <f t="shared" ref="AG27:AR31" si="15">IFERROR(C27/R27, "N.A.")</f>
        <v>N.A.</v>
      </c>
      <c r="AH27" s="2">
        <f t="shared" si="15"/>
        <v>6176.2007504690437</v>
      </c>
      <c r="AI27" s="2" t="str">
        <f t="shared" si="15"/>
        <v>N.A.</v>
      </c>
      <c r="AJ27" s="2">
        <f t="shared" si="15"/>
        <v>11522.059134107709</v>
      </c>
      <c r="AK27" s="2" t="str">
        <f t="shared" si="15"/>
        <v>N.A.</v>
      </c>
      <c r="AL27" s="2">
        <f t="shared" si="15"/>
        <v>2863.6830357142858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4764.29696287964</v>
      </c>
      <c r="AQ27" s="13" t="str">
        <f t="shared" si="15"/>
        <v>N.A.</v>
      </c>
      <c r="AR27" s="14">
        <f t="shared" si="15"/>
        <v>4764.29696287964</v>
      </c>
    </row>
    <row r="28" spans="1:44" ht="15" customHeight="1" thickBot="1" x14ac:dyDescent="0.3">
      <c r="A28" s="3" t="s">
        <v>13</v>
      </c>
      <c r="B28" s="2">
        <v>3017160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3017160</v>
      </c>
      <c r="M28" s="13">
        <f t="shared" si="16"/>
        <v>0</v>
      </c>
      <c r="N28" s="14">
        <f t="shared" ref="N28:N30" si="17">L28+M28</f>
        <v>3017160</v>
      </c>
      <c r="P28" s="3" t="s">
        <v>13</v>
      </c>
      <c r="Q28" s="2">
        <v>955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955</v>
      </c>
      <c r="AB28" s="13">
        <f t="shared" si="18"/>
        <v>0</v>
      </c>
      <c r="AC28" s="14">
        <f t="shared" ref="AC28:AC30" si="19">AA28+AB28</f>
        <v>955</v>
      </c>
      <c r="AE28" s="3" t="s">
        <v>13</v>
      </c>
      <c r="AF28" s="2">
        <f t="shared" ref="AF28:AF31" si="20">IFERROR(B28/Q28, "N.A.")</f>
        <v>3159.329842931937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3159.329842931937</v>
      </c>
      <c r="AQ28" s="13" t="str">
        <f t="shared" si="15"/>
        <v>N.A.</v>
      </c>
      <c r="AR28" s="14">
        <f t="shared" si="15"/>
        <v>3159.329842931937</v>
      </c>
    </row>
    <row r="29" spans="1:44" ht="15" customHeight="1" thickBot="1" x14ac:dyDescent="0.3">
      <c r="A29" s="3" t="s">
        <v>14</v>
      </c>
      <c r="B29" s="2">
        <v>42316999.999999993</v>
      </c>
      <c r="C29" s="2">
        <v>234470056.00000009</v>
      </c>
      <c r="D29" s="2">
        <v>6953130</v>
      </c>
      <c r="E29" s="2">
        <v>2167300</v>
      </c>
      <c r="F29" s="2"/>
      <c r="G29" s="2">
        <v>17653270</v>
      </c>
      <c r="H29" s="2"/>
      <c r="I29" s="2">
        <v>4729140</v>
      </c>
      <c r="J29" s="2">
        <v>0</v>
      </c>
      <c r="K29" s="2"/>
      <c r="L29" s="1">
        <f t="shared" si="16"/>
        <v>49270129.999999993</v>
      </c>
      <c r="M29" s="13">
        <f t="shared" si="16"/>
        <v>259019766.00000009</v>
      </c>
      <c r="N29" s="14">
        <f t="shared" si="17"/>
        <v>308289896.00000006</v>
      </c>
      <c r="P29" s="3" t="s">
        <v>14</v>
      </c>
      <c r="Q29" s="2">
        <v>7727</v>
      </c>
      <c r="R29" s="2">
        <v>31975</v>
      </c>
      <c r="S29" s="2">
        <v>2129</v>
      </c>
      <c r="T29" s="2">
        <v>589</v>
      </c>
      <c r="U29" s="2">
        <v>0</v>
      </c>
      <c r="V29" s="2">
        <v>2640</v>
      </c>
      <c r="W29" s="2">
        <v>0</v>
      </c>
      <c r="X29" s="2">
        <v>1783</v>
      </c>
      <c r="Y29" s="2">
        <v>1078</v>
      </c>
      <c r="Z29" s="2">
        <v>0</v>
      </c>
      <c r="AA29" s="1">
        <f t="shared" si="18"/>
        <v>10934</v>
      </c>
      <c r="AB29" s="13">
        <f t="shared" si="18"/>
        <v>36987</v>
      </c>
      <c r="AC29" s="14">
        <f t="shared" si="19"/>
        <v>47921</v>
      </c>
      <c r="AE29" s="3" t="s">
        <v>14</v>
      </c>
      <c r="AF29" s="2">
        <f t="shared" si="20"/>
        <v>5476.5109356800822</v>
      </c>
      <c r="AG29" s="2">
        <f t="shared" si="15"/>
        <v>7332.9180922595806</v>
      </c>
      <c r="AH29" s="2">
        <f t="shared" si="15"/>
        <v>3265.9135744480977</v>
      </c>
      <c r="AI29" s="2">
        <f t="shared" si="15"/>
        <v>3679.6264855687605</v>
      </c>
      <c r="AJ29" s="2" t="str">
        <f t="shared" si="15"/>
        <v>N.A.</v>
      </c>
      <c r="AK29" s="2">
        <f t="shared" si="15"/>
        <v>6686.844696969697</v>
      </c>
      <c r="AL29" s="2" t="str">
        <f t="shared" si="15"/>
        <v>N.A.</v>
      </c>
      <c r="AM29" s="2">
        <f t="shared" si="15"/>
        <v>2652.3499719573751</v>
      </c>
      <c r="AN29" s="2">
        <f t="shared" si="15"/>
        <v>0</v>
      </c>
      <c r="AO29" s="2" t="str">
        <f t="shared" si="15"/>
        <v>N.A.</v>
      </c>
      <c r="AP29" s="15">
        <f t="shared" si="15"/>
        <v>4506.1395646606907</v>
      </c>
      <c r="AQ29" s="13">
        <f t="shared" si="15"/>
        <v>7002.9947278773643</v>
      </c>
      <c r="AR29" s="14">
        <f t="shared" si="15"/>
        <v>6433.2942968635889</v>
      </c>
    </row>
    <row r="30" spans="1:44" ht="15" customHeight="1" thickBot="1" x14ac:dyDescent="0.3">
      <c r="A30" s="3" t="s">
        <v>15</v>
      </c>
      <c r="B30" s="2"/>
      <c r="C30" s="2"/>
      <c r="D30" s="2">
        <v>1439640</v>
      </c>
      <c r="E30" s="2"/>
      <c r="F30" s="2"/>
      <c r="G30" s="2"/>
      <c r="H30" s="2">
        <v>0</v>
      </c>
      <c r="I30" s="2"/>
      <c r="J30" s="2"/>
      <c r="K30" s="2"/>
      <c r="L30" s="1">
        <f t="shared" si="16"/>
        <v>1439640</v>
      </c>
      <c r="M30" s="13">
        <f t="shared" si="16"/>
        <v>0</v>
      </c>
      <c r="N30" s="14">
        <f t="shared" si="17"/>
        <v>1439640</v>
      </c>
      <c r="P30" s="3" t="s">
        <v>15</v>
      </c>
      <c r="Q30" s="2">
        <v>0</v>
      </c>
      <c r="R30" s="2">
        <v>0</v>
      </c>
      <c r="S30" s="2">
        <v>186</v>
      </c>
      <c r="T30" s="2">
        <v>0</v>
      </c>
      <c r="U30" s="2">
        <v>0</v>
      </c>
      <c r="V30" s="2">
        <v>0</v>
      </c>
      <c r="W30" s="2">
        <v>252</v>
      </c>
      <c r="X30" s="2">
        <v>0</v>
      </c>
      <c r="Y30" s="2">
        <v>0</v>
      </c>
      <c r="Z30" s="2">
        <v>0</v>
      </c>
      <c r="AA30" s="1">
        <f t="shared" si="18"/>
        <v>438</v>
      </c>
      <c r="AB30" s="13">
        <f t="shared" si="18"/>
        <v>0</v>
      </c>
      <c r="AC30" s="17">
        <f t="shared" si="19"/>
        <v>438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>
        <f t="shared" si="15"/>
        <v>7740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3286.8493150684931</v>
      </c>
      <c r="AQ30" s="13" t="str">
        <f t="shared" si="15"/>
        <v>N.A.</v>
      </c>
      <c r="AR30" s="14">
        <f t="shared" si="15"/>
        <v>3286.8493150684931</v>
      </c>
    </row>
    <row r="31" spans="1:44" ht="15" customHeight="1" thickBot="1" x14ac:dyDescent="0.3">
      <c r="A31" s="4" t="s">
        <v>16</v>
      </c>
      <c r="B31" s="2">
        <v>57364240</v>
      </c>
      <c r="C31" s="2">
        <v>234470056.00000009</v>
      </c>
      <c r="D31" s="2">
        <v>14976600</v>
      </c>
      <c r="E31" s="2">
        <v>2167300</v>
      </c>
      <c r="F31" s="2">
        <v>10911390</v>
      </c>
      <c r="G31" s="2">
        <v>17653270</v>
      </c>
      <c r="H31" s="2">
        <v>12829299.999999998</v>
      </c>
      <c r="I31" s="2">
        <v>4729140</v>
      </c>
      <c r="J31" s="2">
        <v>0</v>
      </c>
      <c r="K31" s="2"/>
      <c r="L31" s="1">
        <f t="shared" ref="L31" si="21">B31+D31+F31+H31+J31</f>
        <v>96081530</v>
      </c>
      <c r="M31" s="13">
        <f t="shared" ref="M31" si="22">C31+E31+G31+I31+K31</f>
        <v>259019766.00000009</v>
      </c>
      <c r="N31" s="17">
        <f t="shared" ref="N31" si="23">L31+M31</f>
        <v>355101296.00000012</v>
      </c>
      <c r="P31" s="4" t="s">
        <v>16</v>
      </c>
      <c r="Q31" s="2">
        <v>11079</v>
      </c>
      <c r="R31" s="2">
        <v>31975</v>
      </c>
      <c r="S31" s="2">
        <v>3381</v>
      </c>
      <c r="T31" s="2">
        <v>589</v>
      </c>
      <c r="U31" s="2">
        <v>947</v>
      </c>
      <c r="V31" s="2">
        <v>2640</v>
      </c>
      <c r="W31" s="2">
        <v>4732</v>
      </c>
      <c r="X31" s="2">
        <v>1783</v>
      </c>
      <c r="Y31" s="2">
        <v>1078</v>
      </c>
      <c r="Z31" s="2">
        <v>0</v>
      </c>
      <c r="AA31" s="1">
        <f t="shared" ref="AA31" si="24">Q31+S31+U31+W31+Y31</f>
        <v>21217</v>
      </c>
      <c r="AB31" s="13">
        <f t="shared" ref="AB31" si="25">R31+T31+V31+X31+Z31</f>
        <v>36987</v>
      </c>
      <c r="AC31" s="14">
        <f t="shared" ref="AC31" si="26">AA31+AB31</f>
        <v>58204</v>
      </c>
      <c r="AE31" s="4" t="s">
        <v>16</v>
      </c>
      <c r="AF31" s="2">
        <f t="shared" si="20"/>
        <v>5177.7452838703857</v>
      </c>
      <c r="AG31" s="2">
        <f t="shared" si="15"/>
        <v>7332.9180922595806</v>
      </c>
      <c r="AH31" s="2">
        <f t="shared" si="15"/>
        <v>4429.6362023070096</v>
      </c>
      <c r="AI31" s="2">
        <f t="shared" si="15"/>
        <v>3679.6264855687605</v>
      </c>
      <c r="AJ31" s="2">
        <f t="shared" si="15"/>
        <v>11522.059134107709</v>
      </c>
      <c r="AK31" s="2">
        <f t="shared" si="15"/>
        <v>6686.844696969697</v>
      </c>
      <c r="AL31" s="2">
        <f t="shared" si="15"/>
        <v>2711.1792054099742</v>
      </c>
      <c r="AM31" s="2">
        <f t="shared" si="15"/>
        <v>2652.3499719573751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4528.5162841117972</v>
      </c>
      <c r="AQ31" s="13">
        <f t="shared" ref="AQ31" si="28">IFERROR(M31/AB31, "N.A.")</f>
        <v>7002.9947278773643</v>
      </c>
      <c r="AR31" s="14">
        <f t="shared" ref="AR31" si="29">IFERROR(N31/AC31, "N.A.")</f>
        <v>6100.977527317712</v>
      </c>
    </row>
    <row r="32" spans="1:44" ht="15" customHeight="1" thickBot="1" x14ac:dyDescent="0.3">
      <c r="A32" s="5" t="s">
        <v>0</v>
      </c>
      <c r="B32" s="24">
        <f>B31+C31</f>
        <v>291834296.00000012</v>
      </c>
      <c r="C32" s="26"/>
      <c r="D32" s="24">
        <f>D31+E31</f>
        <v>17143900</v>
      </c>
      <c r="E32" s="26"/>
      <c r="F32" s="24">
        <f>F31+G31</f>
        <v>28564660</v>
      </c>
      <c r="G32" s="26"/>
      <c r="H32" s="24">
        <f>H31+I31</f>
        <v>17558440</v>
      </c>
      <c r="I32" s="26"/>
      <c r="J32" s="24">
        <f>J31+K31</f>
        <v>0</v>
      </c>
      <c r="K32" s="26"/>
      <c r="L32" s="24">
        <f>L31+M31</f>
        <v>355101296.00000012</v>
      </c>
      <c r="M32" s="25"/>
      <c r="N32" s="18">
        <f>B32+D32+F32+H32+J32</f>
        <v>355101296.00000012</v>
      </c>
      <c r="P32" s="5" t="s">
        <v>0</v>
      </c>
      <c r="Q32" s="24">
        <f>Q31+R31</f>
        <v>43054</v>
      </c>
      <c r="R32" s="26"/>
      <c r="S32" s="24">
        <f>S31+T31</f>
        <v>3970</v>
      </c>
      <c r="T32" s="26"/>
      <c r="U32" s="24">
        <f>U31+V31</f>
        <v>3587</v>
      </c>
      <c r="V32" s="26"/>
      <c r="W32" s="24">
        <f>W31+X31</f>
        <v>6515</v>
      </c>
      <c r="X32" s="26"/>
      <c r="Y32" s="24">
        <f>Y31+Z31</f>
        <v>1078</v>
      </c>
      <c r="Z32" s="26"/>
      <c r="AA32" s="24">
        <f>AA31+AB31</f>
        <v>58204</v>
      </c>
      <c r="AB32" s="26"/>
      <c r="AC32" s="19">
        <f>Q32+S32+U32+W32+Y32</f>
        <v>58204</v>
      </c>
      <c r="AE32" s="5" t="s">
        <v>0</v>
      </c>
      <c r="AF32" s="27">
        <f>IFERROR(B32/Q32,"N.A.")</f>
        <v>6778.3317694058651</v>
      </c>
      <c r="AG32" s="28"/>
      <c r="AH32" s="27">
        <f>IFERROR(D32/S32,"N.A.")</f>
        <v>4318.3627204030226</v>
      </c>
      <c r="AI32" s="28"/>
      <c r="AJ32" s="27">
        <f>IFERROR(F32/U32,"N.A.")</f>
        <v>7963.3844438249234</v>
      </c>
      <c r="AK32" s="28"/>
      <c r="AL32" s="27">
        <f>IFERROR(H32/W32,"N.A.")</f>
        <v>2695.0790483499618</v>
      </c>
      <c r="AM32" s="28"/>
      <c r="AN32" s="27">
        <f>IFERROR(J32/Y32,"N.A.")</f>
        <v>0</v>
      </c>
      <c r="AO32" s="28"/>
      <c r="AP32" s="27">
        <f>IFERROR(L32/AA32,"N.A.")</f>
        <v>6100.977527317712</v>
      </c>
      <c r="AQ32" s="28"/>
      <c r="AR32" s="16">
        <f>IFERROR(N32/AC32, "N.A.")</f>
        <v>6100.977527317712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1296450</v>
      </c>
      <c r="C39" s="2"/>
      <c r="D39" s="2">
        <v>565020</v>
      </c>
      <c r="E39" s="2"/>
      <c r="F39" s="2">
        <v>470850</v>
      </c>
      <c r="G39" s="2"/>
      <c r="H39" s="2">
        <v>6857875.9999999991</v>
      </c>
      <c r="I39" s="2"/>
      <c r="J39" s="2">
        <v>0</v>
      </c>
      <c r="K39" s="2"/>
      <c r="L39" s="1">
        <f>B39+D39+F39+H39+J39</f>
        <v>9190196</v>
      </c>
      <c r="M39" s="13">
        <f>C39+E39+G39+I39+K39</f>
        <v>0</v>
      </c>
      <c r="N39" s="14">
        <f>L39+M39</f>
        <v>9190196</v>
      </c>
      <c r="P39" s="3" t="s">
        <v>12</v>
      </c>
      <c r="Q39" s="2">
        <v>415</v>
      </c>
      <c r="R39" s="2">
        <v>0</v>
      </c>
      <c r="S39" s="2">
        <v>146</v>
      </c>
      <c r="T39" s="2">
        <v>0</v>
      </c>
      <c r="U39" s="2">
        <v>146</v>
      </c>
      <c r="V39" s="2">
        <v>0</v>
      </c>
      <c r="W39" s="2">
        <v>3301</v>
      </c>
      <c r="X39" s="2">
        <v>0</v>
      </c>
      <c r="Y39" s="2">
        <v>584</v>
      </c>
      <c r="Z39" s="2">
        <v>0</v>
      </c>
      <c r="AA39" s="1">
        <f>Q39+S39+U39+W39+Y39</f>
        <v>4592</v>
      </c>
      <c r="AB39" s="13">
        <f>R39+T39+V39+X39+Z39</f>
        <v>0</v>
      </c>
      <c r="AC39" s="14">
        <f>AA39+AB39</f>
        <v>4592</v>
      </c>
      <c r="AE39" s="3" t="s">
        <v>12</v>
      </c>
      <c r="AF39" s="2">
        <f>IFERROR(B39/Q39, "N.A.")</f>
        <v>3123.9759036144578</v>
      </c>
      <c r="AG39" s="2" t="str">
        <f t="shared" ref="AG39:AR43" si="30">IFERROR(C39/R39, "N.A.")</f>
        <v>N.A.</v>
      </c>
      <c r="AH39" s="2">
        <f t="shared" si="30"/>
        <v>3870</v>
      </c>
      <c r="AI39" s="2" t="str">
        <f t="shared" si="30"/>
        <v>N.A.</v>
      </c>
      <c r="AJ39" s="2">
        <f t="shared" si="30"/>
        <v>3225</v>
      </c>
      <c r="AK39" s="2" t="str">
        <f t="shared" si="30"/>
        <v>N.A.</v>
      </c>
      <c r="AL39" s="2">
        <f t="shared" si="30"/>
        <v>2077.5146925174186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2001.3493031358885</v>
      </c>
      <c r="AQ39" s="13" t="str">
        <f t="shared" si="30"/>
        <v>N.A.</v>
      </c>
      <c r="AR39" s="14">
        <f t="shared" si="30"/>
        <v>2001.3493031358885</v>
      </c>
    </row>
    <row r="40" spans="1:44" ht="15" customHeight="1" thickBot="1" x14ac:dyDescent="0.3">
      <c r="A40" s="3" t="s">
        <v>13</v>
      </c>
      <c r="B40" s="2">
        <v>7933201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7933201</v>
      </c>
      <c r="M40" s="13">
        <f t="shared" si="31"/>
        <v>0</v>
      </c>
      <c r="N40" s="14">
        <f t="shared" ref="N40:N42" si="32">L40+M40</f>
        <v>7933201</v>
      </c>
      <c r="P40" s="3" t="s">
        <v>13</v>
      </c>
      <c r="Q40" s="2">
        <v>1917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1917</v>
      </c>
      <c r="AB40" s="13">
        <f t="shared" si="33"/>
        <v>0</v>
      </c>
      <c r="AC40" s="14">
        <f t="shared" ref="AC40:AC42" si="34">AA40+AB40</f>
        <v>1917</v>
      </c>
      <c r="AE40" s="3" t="s">
        <v>13</v>
      </c>
      <c r="AF40" s="2">
        <f t="shared" ref="AF40:AF43" si="35">IFERROR(B40/Q40, "N.A.")</f>
        <v>4138.3416797078771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4138.3416797078771</v>
      </c>
      <c r="AQ40" s="13" t="str">
        <f t="shared" si="30"/>
        <v>N.A.</v>
      </c>
      <c r="AR40" s="14">
        <f t="shared" si="30"/>
        <v>4138.3416797078771</v>
      </c>
    </row>
    <row r="41" spans="1:44" ht="15" customHeight="1" thickBot="1" x14ac:dyDescent="0.3">
      <c r="A41" s="3" t="s">
        <v>14</v>
      </c>
      <c r="B41" s="2">
        <v>16176013.999999998</v>
      </c>
      <c r="C41" s="2">
        <v>81823399.99999997</v>
      </c>
      <c r="D41" s="2">
        <v>7905550.0000000009</v>
      </c>
      <c r="E41" s="2">
        <v>841079.99999999988</v>
      </c>
      <c r="F41" s="2"/>
      <c r="G41" s="2">
        <v>13954200</v>
      </c>
      <c r="H41" s="2"/>
      <c r="I41" s="2">
        <v>0</v>
      </c>
      <c r="J41" s="2">
        <v>0</v>
      </c>
      <c r="K41" s="2"/>
      <c r="L41" s="1">
        <f t="shared" si="31"/>
        <v>24081564</v>
      </c>
      <c r="M41" s="13">
        <f t="shared" si="31"/>
        <v>96618679.99999997</v>
      </c>
      <c r="N41" s="14">
        <f t="shared" si="32"/>
        <v>120700243.99999997</v>
      </c>
      <c r="P41" s="3" t="s">
        <v>14</v>
      </c>
      <c r="Q41" s="2">
        <v>4381</v>
      </c>
      <c r="R41" s="2">
        <v>14139</v>
      </c>
      <c r="S41" s="2">
        <v>759</v>
      </c>
      <c r="T41" s="2">
        <v>378</v>
      </c>
      <c r="U41" s="2">
        <v>0</v>
      </c>
      <c r="V41" s="2">
        <v>661</v>
      </c>
      <c r="W41" s="2">
        <v>0</v>
      </c>
      <c r="X41" s="2">
        <v>199</v>
      </c>
      <c r="Y41" s="2">
        <v>853</v>
      </c>
      <c r="Z41" s="2">
        <v>0</v>
      </c>
      <c r="AA41" s="1">
        <f t="shared" si="33"/>
        <v>5993</v>
      </c>
      <c r="AB41" s="13">
        <f t="shared" si="33"/>
        <v>15377</v>
      </c>
      <c r="AC41" s="14">
        <f t="shared" si="34"/>
        <v>21370</v>
      </c>
      <c r="AE41" s="3" t="s">
        <v>14</v>
      </c>
      <c r="AF41" s="2">
        <f t="shared" si="35"/>
        <v>3692.3108879251308</v>
      </c>
      <c r="AG41" s="2">
        <f t="shared" si="30"/>
        <v>5787.0712214442301</v>
      </c>
      <c r="AH41" s="2">
        <f t="shared" si="30"/>
        <v>10415.74440052701</v>
      </c>
      <c r="AI41" s="2">
        <f t="shared" si="30"/>
        <v>2225.0793650793648</v>
      </c>
      <c r="AJ41" s="2" t="str">
        <f t="shared" si="30"/>
        <v>N.A.</v>
      </c>
      <c r="AK41" s="2">
        <f t="shared" si="30"/>
        <v>21110.741301059003</v>
      </c>
      <c r="AL41" s="2" t="str">
        <f t="shared" si="30"/>
        <v>N.A.</v>
      </c>
      <c r="AM41" s="2">
        <f t="shared" si="30"/>
        <v>0</v>
      </c>
      <c r="AN41" s="2">
        <f t="shared" si="30"/>
        <v>0</v>
      </c>
      <c r="AO41" s="2" t="str">
        <f t="shared" si="30"/>
        <v>N.A.</v>
      </c>
      <c r="AP41" s="15">
        <f t="shared" si="30"/>
        <v>4018.2819956616054</v>
      </c>
      <c r="AQ41" s="13">
        <f t="shared" si="30"/>
        <v>6283.3244456005705</v>
      </c>
      <c r="AR41" s="14">
        <f t="shared" si="30"/>
        <v>5648.1162377164237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504</v>
      </c>
      <c r="Z42" s="2">
        <v>0</v>
      </c>
      <c r="AA42" s="1">
        <f t="shared" si="33"/>
        <v>504</v>
      </c>
      <c r="AB42" s="13">
        <f t="shared" si="33"/>
        <v>0</v>
      </c>
      <c r="AC42" s="14">
        <f t="shared" si="34"/>
        <v>504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0</v>
      </c>
      <c r="AQ42" s="13" t="str">
        <f t="shared" si="30"/>
        <v>N.A.</v>
      </c>
      <c r="AR42" s="14">
        <f t="shared" si="30"/>
        <v>0</v>
      </c>
    </row>
    <row r="43" spans="1:44" ht="15" customHeight="1" thickBot="1" x14ac:dyDescent="0.3">
      <c r="A43" s="4" t="s">
        <v>16</v>
      </c>
      <c r="B43" s="2">
        <v>25405665</v>
      </c>
      <c r="C43" s="2">
        <v>81823399.99999997</v>
      </c>
      <c r="D43" s="2">
        <v>8470570</v>
      </c>
      <c r="E43" s="2">
        <v>841079.99999999988</v>
      </c>
      <c r="F43" s="2">
        <v>470850</v>
      </c>
      <c r="G43" s="2">
        <v>13954200</v>
      </c>
      <c r="H43" s="2">
        <v>6857875.9999999991</v>
      </c>
      <c r="I43" s="2">
        <v>0</v>
      </c>
      <c r="J43" s="2">
        <v>0</v>
      </c>
      <c r="K43" s="2"/>
      <c r="L43" s="1">
        <f t="shared" ref="L43" si="36">B43+D43+F43+H43+J43</f>
        <v>41204961</v>
      </c>
      <c r="M43" s="13">
        <f t="shared" ref="M43" si="37">C43+E43+G43+I43+K43</f>
        <v>96618679.99999997</v>
      </c>
      <c r="N43" s="17">
        <f t="shared" ref="N43" si="38">L43+M43</f>
        <v>137823640.99999997</v>
      </c>
      <c r="P43" s="4" t="s">
        <v>16</v>
      </c>
      <c r="Q43" s="2">
        <v>6713</v>
      </c>
      <c r="R43" s="2">
        <v>14139</v>
      </c>
      <c r="S43" s="2">
        <v>905</v>
      </c>
      <c r="T43" s="2">
        <v>378</v>
      </c>
      <c r="U43" s="2">
        <v>146</v>
      </c>
      <c r="V43" s="2">
        <v>661</v>
      </c>
      <c r="W43" s="2">
        <v>3301</v>
      </c>
      <c r="X43" s="2">
        <v>199</v>
      </c>
      <c r="Y43" s="2">
        <v>1941</v>
      </c>
      <c r="Z43" s="2">
        <v>0</v>
      </c>
      <c r="AA43" s="1">
        <f t="shared" ref="AA43" si="39">Q43+S43+U43+W43+Y43</f>
        <v>13006</v>
      </c>
      <c r="AB43" s="13">
        <f t="shared" ref="AB43" si="40">R43+T43+V43+X43+Z43</f>
        <v>15377</v>
      </c>
      <c r="AC43" s="17">
        <f t="shared" ref="AC43" si="41">AA43+AB43</f>
        <v>28383</v>
      </c>
      <c r="AE43" s="4" t="s">
        <v>16</v>
      </c>
      <c r="AF43" s="2">
        <f t="shared" si="35"/>
        <v>3784.5471473260836</v>
      </c>
      <c r="AG43" s="2">
        <f t="shared" si="30"/>
        <v>5787.0712214442301</v>
      </c>
      <c r="AH43" s="2">
        <f t="shared" si="30"/>
        <v>9359.7458563535911</v>
      </c>
      <c r="AI43" s="2">
        <f t="shared" si="30"/>
        <v>2225.0793650793648</v>
      </c>
      <c r="AJ43" s="2">
        <f t="shared" si="30"/>
        <v>3225</v>
      </c>
      <c r="AK43" s="2">
        <f t="shared" si="30"/>
        <v>21110.741301059003</v>
      </c>
      <c r="AL43" s="2">
        <f t="shared" si="30"/>
        <v>2077.5146925174186</v>
      </c>
      <c r="AM43" s="2">
        <f t="shared" si="30"/>
        <v>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3168.1501614639396</v>
      </c>
      <c r="AQ43" s="13">
        <f t="shared" ref="AQ43" si="43">IFERROR(M43/AB43, "N.A.")</f>
        <v>6283.3244456005705</v>
      </c>
      <c r="AR43" s="14">
        <f t="shared" ref="AR43" si="44">IFERROR(N43/AC43, "N.A.")</f>
        <v>4855.8517774724296</v>
      </c>
    </row>
    <row r="44" spans="1:44" ht="15" customHeight="1" thickBot="1" x14ac:dyDescent="0.3">
      <c r="A44" s="5" t="s">
        <v>0</v>
      </c>
      <c r="B44" s="24">
        <f>B43+C43</f>
        <v>107229064.99999997</v>
      </c>
      <c r="C44" s="26"/>
      <c r="D44" s="24">
        <f>D43+E43</f>
        <v>9311650</v>
      </c>
      <c r="E44" s="26"/>
      <c r="F44" s="24">
        <f>F43+G43</f>
        <v>14425050</v>
      </c>
      <c r="G44" s="26"/>
      <c r="H44" s="24">
        <f>H43+I43</f>
        <v>6857875.9999999991</v>
      </c>
      <c r="I44" s="26"/>
      <c r="J44" s="24">
        <f>J43+K43</f>
        <v>0</v>
      </c>
      <c r="K44" s="26"/>
      <c r="L44" s="24">
        <f>L43+M43</f>
        <v>137823640.99999997</v>
      </c>
      <c r="M44" s="25"/>
      <c r="N44" s="18">
        <f>B44+D44+F44+H44+J44</f>
        <v>137823640.99999997</v>
      </c>
      <c r="P44" s="5" t="s">
        <v>0</v>
      </c>
      <c r="Q44" s="24">
        <f>Q43+R43</f>
        <v>20852</v>
      </c>
      <c r="R44" s="26"/>
      <c r="S44" s="24">
        <f>S43+T43</f>
        <v>1283</v>
      </c>
      <c r="T44" s="26"/>
      <c r="U44" s="24">
        <f>U43+V43</f>
        <v>807</v>
      </c>
      <c r="V44" s="26"/>
      <c r="W44" s="24">
        <f>W43+X43</f>
        <v>3500</v>
      </c>
      <c r="X44" s="26"/>
      <c r="Y44" s="24">
        <f>Y43+Z43</f>
        <v>1941</v>
      </c>
      <c r="Z44" s="26"/>
      <c r="AA44" s="24">
        <f>AA43+AB43</f>
        <v>28383</v>
      </c>
      <c r="AB44" s="25"/>
      <c r="AC44" s="18">
        <f>Q44+S44+U44+W44+Y44</f>
        <v>28383</v>
      </c>
      <c r="AE44" s="5" t="s">
        <v>0</v>
      </c>
      <c r="AF44" s="27">
        <f>IFERROR(B44/Q44,"N.A.")</f>
        <v>5142.3875407634741</v>
      </c>
      <c r="AG44" s="28"/>
      <c r="AH44" s="27">
        <f>IFERROR(D44/S44,"N.A.")</f>
        <v>7257.7162899454406</v>
      </c>
      <c r="AI44" s="28"/>
      <c r="AJ44" s="27">
        <f>IFERROR(F44/U44,"N.A.")</f>
        <v>17874.907063197024</v>
      </c>
      <c r="AK44" s="28"/>
      <c r="AL44" s="27">
        <f>IFERROR(H44/W44,"N.A.")</f>
        <v>1959.3931428571425</v>
      </c>
      <c r="AM44" s="28"/>
      <c r="AN44" s="27">
        <f>IFERROR(J44/Y44,"N.A.")</f>
        <v>0</v>
      </c>
      <c r="AO44" s="28"/>
      <c r="AP44" s="27">
        <f>IFERROR(L44/AA44,"N.A.")</f>
        <v>4855.8517774724296</v>
      </c>
      <c r="AQ44" s="28"/>
      <c r="AR44" s="16">
        <f>IFERROR(N44/AC44, "N.A.")</f>
        <v>4855.8517774724296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1324400</v>
      </c>
      <c r="C15" s="2"/>
      <c r="D15" s="2"/>
      <c r="E15" s="2"/>
      <c r="F15" s="2">
        <v>0</v>
      </c>
      <c r="G15" s="2"/>
      <c r="H15" s="2"/>
      <c r="I15" s="2"/>
      <c r="J15" s="2"/>
      <c r="K15" s="2"/>
      <c r="L15" s="1">
        <f>B15+D15+F15+H15+J15</f>
        <v>1324400</v>
      </c>
      <c r="M15" s="13">
        <f>C15+E15+G15+I15+K15</f>
        <v>0</v>
      </c>
      <c r="N15" s="14">
        <f>L15+M15</f>
        <v>1324400</v>
      </c>
      <c r="P15" s="3" t="s">
        <v>12</v>
      </c>
      <c r="Q15" s="2">
        <v>280</v>
      </c>
      <c r="R15" s="2">
        <v>0</v>
      </c>
      <c r="S15" s="2">
        <v>0</v>
      </c>
      <c r="T15" s="2">
        <v>0</v>
      </c>
      <c r="U15" s="2">
        <v>140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1">
        <f>Q15+S15+U15+W15+Y15</f>
        <v>420</v>
      </c>
      <c r="AB15" s="13">
        <f>R15+T15+V15+X15+Z15</f>
        <v>0</v>
      </c>
      <c r="AC15" s="14">
        <f>AA15+AB15</f>
        <v>420</v>
      </c>
      <c r="AE15" s="3" t="s">
        <v>12</v>
      </c>
      <c r="AF15" s="2">
        <f>IFERROR(B15/Q15, "N.A.")</f>
        <v>4730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>
        <f t="shared" si="0"/>
        <v>0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3153.3333333333335</v>
      </c>
      <c r="AQ15" s="13" t="str">
        <f t="shared" si="0"/>
        <v>N.A.</v>
      </c>
      <c r="AR15" s="14">
        <f t="shared" si="0"/>
        <v>3153.3333333333335</v>
      </c>
    </row>
    <row r="16" spans="1:44" ht="15" customHeight="1" thickBot="1" x14ac:dyDescent="0.3">
      <c r="A16" s="3" t="s">
        <v>13</v>
      </c>
      <c r="B16" s="2">
        <v>2608900</v>
      </c>
      <c r="C16" s="2">
        <v>840000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2608900</v>
      </c>
      <c r="M16" s="13">
        <f t="shared" si="1"/>
        <v>840000</v>
      </c>
      <c r="N16" s="14">
        <f t="shared" ref="N16:N18" si="2">L16+M16</f>
        <v>3448900</v>
      </c>
      <c r="P16" s="3" t="s">
        <v>13</v>
      </c>
      <c r="Q16" s="2">
        <v>1120</v>
      </c>
      <c r="R16" s="2">
        <v>140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1120</v>
      </c>
      <c r="AB16" s="13">
        <f t="shared" si="3"/>
        <v>140</v>
      </c>
      <c r="AC16" s="14">
        <f t="shared" ref="AC16:AC18" si="4">AA16+AB16</f>
        <v>1260</v>
      </c>
      <c r="AE16" s="3" t="s">
        <v>13</v>
      </c>
      <c r="AF16" s="2">
        <f t="shared" ref="AF16:AF19" si="5">IFERROR(B16/Q16, "N.A.")</f>
        <v>2329.375</v>
      </c>
      <c r="AG16" s="2">
        <f t="shared" si="0"/>
        <v>6000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2329.375</v>
      </c>
      <c r="AQ16" s="13">
        <f t="shared" si="0"/>
        <v>6000</v>
      </c>
      <c r="AR16" s="14">
        <f t="shared" si="0"/>
        <v>2737.2222222222222</v>
      </c>
    </row>
    <row r="17" spans="1:44" ht="15" customHeight="1" thickBot="1" x14ac:dyDescent="0.3">
      <c r="A17" s="3" t="s">
        <v>14</v>
      </c>
      <c r="B17" s="2">
        <v>2787400</v>
      </c>
      <c r="C17" s="2">
        <v>8232000</v>
      </c>
      <c r="D17" s="2">
        <v>1204000</v>
      </c>
      <c r="E17" s="2"/>
      <c r="F17" s="2"/>
      <c r="G17" s="2">
        <v>1505000</v>
      </c>
      <c r="H17" s="2"/>
      <c r="I17" s="2"/>
      <c r="J17" s="2">
        <v>0</v>
      </c>
      <c r="K17" s="2"/>
      <c r="L17" s="1">
        <f t="shared" si="1"/>
        <v>3991400</v>
      </c>
      <c r="M17" s="13">
        <f t="shared" si="1"/>
        <v>9737000</v>
      </c>
      <c r="N17" s="14">
        <f t="shared" si="2"/>
        <v>13728400</v>
      </c>
      <c r="P17" s="3" t="s">
        <v>14</v>
      </c>
      <c r="Q17" s="2">
        <v>560</v>
      </c>
      <c r="R17" s="2">
        <v>1400</v>
      </c>
      <c r="S17" s="2">
        <v>140</v>
      </c>
      <c r="T17" s="2">
        <v>0</v>
      </c>
      <c r="U17" s="2">
        <v>0</v>
      </c>
      <c r="V17" s="2">
        <v>140</v>
      </c>
      <c r="W17" s="2">
        <v>0</v>
      </c>
      <c r="X17" s="2">
        <v>0</v>
      </c>
      <c r="Y17" s="2">
        <v>140</v>
      </c>
      <c r="Z17" s="2">
        <v>0</v>
      </c>
      <c r="AA17" s="1">
        <f t="shared" si="3"/>
        <v>840</v>
      </c>
      <c r="AB17" s="13">
        <f t="shared" si="3"/>
        <v>1540</v>
      </c>
      <c r="AC17" s="14">
        <f t="shared" si="4"/>
        <v>2380</v>
      </c>
      <c r="AE17" s="3" t="s">
        <v>14</v>
      </c>
      <c r="AF17" s="2">
        <f t="shared" si="5"/>
        <v>4977.5</v>
      </c>
      <c r="AG17" s="2">
        <f t="shared" si="0"/>
        <v>5880</v>
      </c>
      <c r="AH17" s="2">
        <f t="shared" si="0"/>
        <v>8600</v>
      </c>
      <c r="AI17" s="2" t="str">
        <f t="shared" si="0"/>
        <v>N.A.</v>
      </c>
      <c r="AJ17" s="2" t="str">
        <f t="shared" si="0"/>
        <v>N.A.</v>
      </c>
      <c r="AK17" s="2">
        <f t="shared" si="0"/>
        <v>10750</v>
      </c>
      <c r="AL17" s="2" t="str">
        <f t="shared" si="0"/>
        <v>N.A.</v>
      </c>
      <c r="AM17" s="2" t="str">
        <f t="shared" si="0"/>
        <v>N.A.</v>
      </c>
      <c r="AN17" s="2">
        <f t="shared" si="0"/>
        <v>0</v>
      </c>
      <c r="AO17" s="2" t="str">
        <f t="shared" si="0"/>
        <v>N.A.</v>
      </c>
      <c r="AP17" s="15">
        <f t="shared" si="0"/>
        <v>4751.666666666667</v>
      </c>
      <c r="AQ17" s="13">
        <f t="shared" si="0"/>
        <v>6322.727272727273</v>
      </c>
      <c r="AR17" s="14">
        <f t="shared" si="0"/>
        <v>5768.2352941176468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>
        <v>0</v>
      </c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140</v>
      </c>
      <c r="X18" s="2">
        <v>0</v>
      </c>
      <c r="Y18" s="2">
        <v>0</v>
      </c>
      <c r="Z18" s="2">
        <v>0</v>
      </c>
      <c r="AA18" s="1">
        <f t="shared" si="3"/>
        <v>140</v>
      </c>
      <c r="AB18" s="13">
        <f t="shared" si="3"/>
        <v>0</v>
      </c>
      <c r="AC18" s="17">
        <f t="shared" si="4"/>
        <v>140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0</v>
      </c>
      <c r="AQ18" s="13" t="str">
        <f t="shared" si="0"/>
        <v>N.A.</v>
      </c>
      <c r="AR18" s="14">
        <f t="shared" si="0"/>
        <v>0</v>
      </c>
    </row>
    <row r="19" spans="1:44" ht="15" customHeight="1" thickBot="1" x14ac:dyDescent="0.3">
      <c r="A19" s="4" t="s">
        <v>16</v>
      </c>
      <c r="B19" s="2">
        <v>6720700</v>
      </c>
      <c r="C19" s="2">
        <v>9072000</v>
      </c>
      <c r="D19" s="2">
        <v>1204000</v>
      </c>
      <c r="E19" s="2"/>
      <c r="F19" s="2">
        <v>0</v>
      </c>
      <c r="G19" s="2">
        <v>1505000</v>
      </c>
      <c r="H19" s="2">
        <v>0</v>
      </c>
      <c r="I19" s="2"/>
      <c r="J19" s="2">
        <v>0</v>
      </c>
      <c r="K19" s="2"/>
      <c r="L19" s="1">
        <f t="shared" ref="L19" si="6">B19+D19+F19+H19+J19</f>
        <v>7924700</v>
      </c>
      <c r="M19" s="13">
        <f t="shared" ref="M19" si="7">C19+E19+G19+I19+K19</f>
        <v>10577000</v>
      </c>
      <c r="N19" s="17">
        <f t="shared" ref="N19" si="8">L19+M19</f>
        <v>18501700</v>
      </c>
      <c r="P19" s="4" t="s">
        <v>16</v>
      </c>
      <c r="Q19" s="2">
        <v>1960</v>
      </c>
      <c r="R19" s="2">
        <v>1540</v>
      </c>
      <c r="S19" s="2">
        <v>140</v>
      </c>
      <c r="T19" s="2">
        <v>0</v>
      </c>
      <c r="U19" s="2">
        <v>140</v>
      </c>
      <c r="V19" s="2">
        <v>140</v>
      </c>
      <c r="W19" s="2">
        <v>140</v>
      </c>
      <c r="X19" s="2">
        <v>0</v>
      </c>
      <c r="Y19" s="2">
        <v>140</v>
      </c>
      <c r="Z19" s="2">
        <v>0</v>
      </c>
      <c r="AA19" s="1">
        <f t="shared" ref="AA19" si="9">Q19+S19+U19+W19+Y19</f>
        <v>2520</v>
      </c>
      <c r="AB19" s="13">
        <f t="shared" ref="AB19" si="10">R19+T19+V19+X19+Z19</f>
        <v>1680</v>
      </c>
      <c r="AC19" s="14">
        <f t="shared" ref="AC19" si="11">AA19+AB19</f>
        <v>4200</v>
      </c>
      <c r="AE19" s="4" t="s">
        <v>16</v>
      </c>
      <c r="AF19" s="2">
        <f t="shared" si="5"/>
        <v>3428.9285714285716</v>
      </c>
      <c r="AG19" s="2">
        <f t="shared" si="0"/>
        <v>5890.909090909091</v>
      </c>
      <c r="AH19" s="2">
        <f t="shared" si="0"/>
        <v>8600</v>
      </c>
      <c r="AI19" s="2" t="str">
        <f t="shared" si="0"/>
        <v>N.A.</v>
      </c>
      <c r="AJ19" s="2">
        <f t="shared" si="0"/>
        <v>0</v>
      </c>
      <c r="AK19" s="2">
        <f t="shared" si="0"/>
        <v>10750</v>
      </c>
      <c r="AL19" s="2">
        <f t="shared" si="0"/>
        <v>0</v>
      </c>
      <c r="AM19" s="2" t="str">
        <f t="shared" si="0"/>
        <v>N.A.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3144.7222222222222</v>
      </c>
      <c r="AQ19" s="13">
        <f t="shared" ref="AQ19" si="13">IFERROR(M19/AB19, "N.A.")</f>
        <v>6295.833333333333</v>
      </c>
      <c r="AR19" s="14">
        <f t="shared" ref="AR19" si="14">IFERROR(N19/AC19, "N.A.")</f>
        <v>4405.166666666667</v>
      </c>
    </row>
    <row r="20" spans="1:44" ht="15" customHeight="1" thickBot="1" x14ac:dyDescent="0.3">
      <c r="A20" s="5" t="s">
        <v>0</v>
      </c>
      <c r="B20" s="24">
        <f>B19+C19</f>
        <v>15792700</v>
      </c>
      <c r="C20" s="26"/>
      <c r="D20" s="24">
        <f>D19+E19</f>
        <v>1204000</v>
      </c>
      <c r="E20" s="26"/>
      <c r="F20" s="24">
        <f>F19+G19</f>
        <v>1505000</v>
      </c>
      <c r="G20" s="26"/>
      <c r="H20" s="24">
        <f>H19+I19</f>
        <v>0</v>
      </c>
      <c r="I20" s="26"/>
      <c r="J20" s="24">
        <f>J19+K19</f>
        <v>0</v>
      </c>
      <c r="K20" s="26"/>
      <c r="L20" s="24">
        <f>L19+M19</f>
        <v>18501700</v>
      </c>
      <c r="M20" s="25"/>
      <c r="N20" s="18">
        <f>B20+D20+F20+H20+J20</f>
        <v>18501700</v>
      </c>
      <c r="P20" s="5" t="s">
        <v>0</v>
      </c>
      <c r="Q20" s="24">
        <f>Q19+R19</f>
        <v>3500</v>
      </c>
      <c r="R20" s="26"/>
      <c r="S20" s="24">
        <f>S19+T19</f>
        <v>140</v>
      </c>
      <c r="T20" s="26"/>
      <c r="U20" s="24">
        <f>U19+V19</f>
        <v>280</v>
      </c>
      <c r="V20" s="26"/>
      <c r="W20" s="24">
        <f>W19+X19</f>
        <v>140</v>
      </c>
      <c r="X20" s="26"/>
      <c r="Y20" s="24">
        <f>Y19+Z19</f>
        <v>140</v>
      </c>
      <c r="Z20" s="26"/>
      <c r="AA20" s="24">
        <f>AA19+AB19</f>
        <v>4200</v>
      </c>
      <c r="AB20" s="26"/>
      <c r="AC20" s="19">
        <f>Q20+S20+U20+W20+Y20</f>
        <v>4200</v>
      </c>
      <c r="AE20" s="5" t="s">
        <v>0</v>
      </c>
      <c r="AF20" s="27">
        <f>IFERROR(B20/Q20,"N.A.")</f>
        <v>4512.2</v>
      </c>
      <c r="AG20" s="28"/>
      <c r="AH20" s="27">
        <f>IFERROR(D20/S20,"N.A.")</f>
        <v>8600</v>
      </c>
      <c r="AI20" s="28"/>
      <c r="AJ20" s="27">
        <f>IFERROR(F20/U20,"N.A.")</f>
        <v>5375</v>
      </c>
      <c r="AK20" s="28"/>
      <c r="AL20" s="27">
        <f>IFERROR(H20/W20,"N.A.")</f>
        <v>0</v>
      </c>
      <c r="AM20" s="28"/>
      <c r="AN20" s="27">
        <f>IFERROR(J20/Y20,"N.A.")</f>
        <v>0</v>
      </c>
      <c r="AO20" s="28"/>
      <c r="AP20" s="27">
        <f>IFERROR(L20/AA20,"N.A.")</f>
        <v>4405.166666666667</v>
      </c>
      <c r="AQ20" s="28"/>
      <c r="AR20" s="16">
        <f>IFERROR(N20/AC20, "N.A.")</f>
        <v>4405.166666666667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1324400</v>
      </c>
      <c r="C27" s="2"/>
      <c r="D27" s="2"/>
      <c r="E27" s="2"/>
      <c r="F27" s="2">
        <v>0</v>
      </c>
      <c r="G27" s="2"/>
      <c r="H27" s="2"/>
      <c r="I27" s="2"/>
      <c r="J27" s="2"/>
      <c r="K27" s="2"/>
      <c r="L27" s="1">
        <f>B27+D27+F27+H27+J27</f>
        <v>1324400</v>
      </c>
      <c r="M27" s="13">
        <f>C27+E27+G27+I27+K27</f>
        <v>0</v>
      </c>
      <c r="N27" s="14">
        <f>L27+M27</f>
        <v>1324400</v>
      </c>
      <c r="P27" s="3" t="s">
        <v>12</v>
      </c>
      <c r="Q27" s="2">
        <v>280</v>
      </c>
      <c r="R27" s="2">
        <v>0</v>
      </c>
      <c r="S27" s="2">
        <v>0</v>
      </c>
      <c r="T27" s="2">
        <v>0</v>
      </c>
      <c r="U27" s="2">
        <v>140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1">
        <f>Q27+S27+U27+W27+Y27</f>
        <v>420</v>
      </c>
      <c r="AB27" s="13">
        <f>R27+T27+V27+X27+Z27</f>
        <v>0</v>
      </c>
      <c r="AC27" s="14">
        <f>AA27+AB27</f>
        <v>420</v>
      </c>
      <c r="AE27" s="3" t="s">
        <v>12</v>
      </c>
      <c r="AF27" s="2">
        <f>IFERROR(B27/Q27, "N.A.")</f>
        <v>4730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>
        <f t="shared" si="15"/>
        <v>0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3153.3333333333335</v>
      </c>
      <c r="AQ27" s="13" t="str">
        <f t="shared" si="15"/>
        <v>N.A.</v>
      </c>
      <c r="AR27" s="14">
        <f t="shared" si="15"/>
        <v>3153.3333333333335</v>
      </c>
    </row>
    <row r="28" spans="1:44" ht="15" customHeight="1" thickBot="1" x14ac:dyDescent="0.3">
      <c r="A28" s="3" t="s">
        <v>13</v>
      </c>
      <c r="B28" s="2">
        <v>700000</v>
      </c>
      <c r="C28" s="2">
        <v>840000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700000</v>
      </c>
      <c r="M28" s="13">
        <f t="shared" si="16"/>
        <v>840000</v>
      </c>
      <c r="N28" s="14">
        <f t="shared" ref="N28:N30" si="17">L28+M28</f>
        <v>1540000</v>
      </c>
      <c r="P28" s="3" t="s">
        <v>13</v>
      </c>
      <c r="Q28" s="2">
        <v>280</v>
      </c>
      <c r="R28" s="2">
        <v>140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280</v>
      </c>
      <c r="AB28" s="13">
        <f t="shared" si="18"/>
        <v>140</v>
      </c>
      <c r="AC28" s="14">
        <f t="shared" ref="AC28:AC30" si="19">AA28+AB28</f>
        <v>420</v>
      </c>
      <c r="AE28" s="3" t="s">
        <v>13</v>
      </c>
      <c r="AF28" s="2">
        <f t="shared" ref="AF28:AF31" si="20">IFERROR(B28/Q28, "N.A.")</f>
        <v>2500</v>
      </c>
      <c r="AG28" s="2">
        <f t="shared" si="15"/>
        <v>6000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2500</v>
      </c>
      <c r="AQ28" s="13">
        <f t="shared" si="15"/>
        <v>6000</v>
      </c>
      <c r="AR28" s="14">
        <f t="shared" si="15"/>
        <v>3666.6666666666665</v>
      </c>
    </row>
    <row r="29" spans="1:44" ht="15" customHeight="1" thickBot="1" x14ac:dyDescent="0.3">
      <c r="A29" s="3" t="s">
        <v>14</v>
      </c>
      <c r="B29" s="2">
        <v>2004799.9999999998</v>
      </c>
      <c r="C29" s="2">
        <v>6412000</v>
      </c>
      <c r="D29" s="2">
        <v>1204000</v>
      </c>
      <c r="E29" s="2"/>
      <c r="F29" s="2"/>
      <c r="G29" s="2">
        <v>1505000</v>
      </c>
      <c r="H29" s="2"/>
      <c r="I29" s="2"/>
      <c r="J29" s="2">
        <v>0</v>
      </c>
      <c r="K29" s="2"/>
      <c r="L29" s="1">
        <f t="shared" si="16"/>
        <v>3208800</v>
      </c>
      <c r="M29" s="13">
        <f t="shared" si="16"/>
        <v>7917000</v>
      </c>
      <c r="N29" s="14">
        <f t="shared" si="17"/>
        <v>11125800</v>
      </c>
      <c r="P29" s="3" t="s">
        <v>14</v>
      </c>
      <c r="Q29" s="2">
        <v>420</v>
      </c>
      <c r="R29" s="2">
        <v>980</v>
      </c>
      <c r="S29" s="2">
        <v>140</v>
      </c>
      <c r="T29" s="2">
        <v>0</v>
      </c>
      <c r="U29" s="2">
        <v>0</v>
      </c>
      <c r="V29" s="2">
        <v>140</v>
      </c>
      <c r="W29" s="2">
        <v>0</v>
      </c>
      <c r="X29" s="2">
        <v>0</v>
      </c>
      <c r="Y29" s="2">
        <v>140</v>
      </c>
      <c r="Z29" s="2">
        <v>0</v>
      </c>
      <c r="AA29" s="1">
        <f t="shared" si="18"/>
        <v>700</v>
      </c>
      <c r="AB29" s="13">
        <f t="shared" si="18"/>
        <v>1120</v>
      </c>
      <c r="AC29" s="14">
        <f t="shared" si="19"/>
        <v>1820</v>
      </c>
      <c r="AE29" s="3" t="s">
        <v>14</v>
      </c>
      <c r="AF29" s="2">
        <f t="shared" si="20"/>
        <v>4773.333333333333</v>
      </c>
      <c r="AG29" s="2">
        <f t="shared" si="15"/>
        <v>6542.8571428571431</v>
      </c>
      <c r="AH29" s="2">
        <f t="shared" si="15"/>
        <v>8600</v>
      </c>
      <c r="AI29" s="2" t="str">
        <f t="shared" si="15"/>
        <v>N.A.</v>
      </c>
      <c r="AJ29" s="2" t="str">
        <f t="shared" si="15"/>
        <v>N.A.</v>
      </c>
      <c r="AK29" s="2">
        <f t="shared" si="15"/>
        <v>10750</v>
      </c>
      <c r="AL29" s="2" t="str">
        <f t="shared" si="15"/>
        <v>N.A.</v>
      </c>
      <c r="AM29" s="2" t="str">
        <f t="shared" si="15"/>
        <v>N.A.</v>
      </c>
      <c r="AN29" s="2">
        <f t="shared" si="15"/>
        <v>0</v>
      </c>
      <c r="AO29" s="2" t="str">
        <f t="shared" si="15"/>
        <v>N.A.</v>
      </c>
      <c r="AP29" s="15">
        <f t="shared" si="15"/>
        <v>4584</v>
      </c>
      <c r="AQ29" s="13">
        <f t="shared" si="15"/>
        <v>7068.75</v>
      </c>
      <c r="AR29" s="14">
        <f t="shared" si="15"/>
        <v>6113.0769230769229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>
        <v>0</v>
      </c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140</v>
      </c>
      <c r="X30" s="2">
        <v>0</v>
      </c>
      <c r="Y30" s="2">
        <v>0</v>
      </c>
      <c r="Z30" s="2">
        <v>0</v>
      </c>
      <c r="AA30" s="1">
        <f t="shared" si="18"/>
        <v>140</v>
      </c>
      <c r="AB30" s="13">
        <f t="shared" si="18"/>
        <v>0</v>
      </c>
      <c r="AC30" s="17">
        <f t="shared" si="19"/>
        <v>140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0</v>
      </c>
      <c r="AQ30" s="13" t="str">
        <f t="shared" si="15"/>
        <v>N.A.</v>
      </c>
      <c r="AR30" s="14">
        <f t="shared" si="15"/>
        <v>0</v>
      </c>
    </row>
    <row r="31" spans="1:44" ht="15" customHeight="1" thickBot="1" x14ac:dyDescent="0.3">
      <c r="A31" s="4" t="s">
        <v>16</v>
      </c>
      <c r="B31" s="2">
        <v>4029200</v>
      </c>
      <c r="C31" s="2">
        <v>7252000</v>
      </c>
      <c r="D31" s="2">
        <v>1204000</v>
      </c>
      <c r="E31" s="2"/>
      <c r="F31" s="2">
        <v>0</v>
      </c>
      <c r="G31" s="2">
        <v>1505000</v>
      </c>
      <c r="H31" s="2">
        <v>0</v>
      </c>
      <c r="I31" s="2"/>
      <c r="J31" s="2">
        <v>0</v>
      </c>
      <c r="K31" s="2"/>
      <c r="L31" s="1">
        <f t="shared" ref="L31" si="21">B31+D31+F31+H31+J31</f>
        <v>5233200</v>
      </c>
      <c r="M31" s="13">
        <f t="shared" ref="M31" si="22">C31+E31+G31+I31+K31</f>
        <v>8757000</v>
      </c>
      <c r="N31" s="17">
        <f t="shared" ref="N31" si="23">L31+M31</f>
        <v>13990200</v>
      </c>
      <c r="P31" s="4" t="s">
        <v>16</v>
      </c>
      <c r="Q31" s="2">
        <v>980</v>
      </c>
      <c r="R31" s="2">
        <v>1120</v>
      </c>
      <c r="S31" s="2">
        <v>140</v>
      </c>
      <c r="T31" s="2">
        <v>0</v>
      </c>
      <c r="U31" s="2">
        <v>140</v>
      </c>
      <c r="V31" s="2">
        <v>140</v>
      </c>
      <c r="W31" s="2">
        <v>140</v>
      </c>
      <c r="X31" s="2">
        <v>0</v>
      </c>
      <c r="Y31" s="2">
        <v>140</v>
      </c>
      <c r="Z31" s="2">
        <v>0</v>
      </c>
      <c r="AA31" s="1">
        <f t="shared" ref="AA31" si="24">Q31+S31+U31+W31+Y31</f>
        <v>1540</v>
      </c>
      <c r="AB31" s="13">
        <f t="shared" ref="AB31" si="25">R31+T31+V31+X31+Z31</f>
        <v>1260</v>
      </c>
      <c r="AC31" s="14">
        <f t="shared" ref="AC31" si="26">AA31+AB31</f>
        <v>2800</v>
      </c>
      <c r="AE31" s="4" t="s">
        <v>16</v>
      </c>
      <c r="AF31" s="2">
        <f t="shared" si="20"/>
        <v>4111.4285714285716</v>
      </c>
      <c r="AG31" s="2">
        <f t="shared" si="15"/>
        <v>6475</v>
      </c>
      <c r="AH31" s="2">
        <f t="shared" si="15"/>
        <v>8600</v>
      </c>
      <c r="AI31" s="2" t="str">
        <f t="shared" si="15"/>
        <v>N.A.</v>
      </c>
      <c r="AJ31" s="2">
        <f t="shared" si="15"/>
        <v>0</v>
      </c>
      <c r="AK31" s="2">
        <f t="shared" si="15"/>
        <v>10750</v>
      </c>
      <c r="AL31" s="2">
        <f t="shared" si="15"/>
        <v>0</v>
      </c>
      <c r="AM31" s="2" t="str">
        <f t="shared" si="15"/>
        <v>N.A.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3398.181818181818</v>
      </c>
      <c r="AQ31" s="13">
        <f t="shared" ref="AQ31" si="28">IFERROR(M31/AB31, "N.A.")</f>
        <v>6950</v>
      </c>
      <c r="AR31" s="14">
        <f t="shared" ref="AR31" si="29">IFERROR(N31/AC31, "N.A.")</f>
        <v>4996.5</v>
      </c>
    </row>
    <row r="32" spans="1:44" ht="15" customHeight="1" thickBot="1" x14ac:dyDescent="0.3">
      <c r="A32" s="5" t="s">
        <v>0</v>
      </c>
      <c r="B32" s="24">
        <f>B31+C31</f>
        <v>11281200</v>
      </c>
      <c r="C32" s="26"/>
      <c r="D32" s="24">
        <f>D31+E31</f>
        <v>1204000</v>
      </c>
      <c r="E32" s="26"/>
      <c r="F32" s="24">
        <f>F31+G31</f>
        <v>1505000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13990200</v>
      </c>
      <c r="M32" s="25"/>
      <c r="N32" s="18">
        <f>B32+D32+F32+H32+J32</f>
        <v>13990200</v>
      </c>
      <c r="P32" s="5" t="s">
        <v>0</v>
      </c>
      <c r="Q32" s="24">
        <f>Q31+R31</f>
        <v>2100</v>
      </c>
      <c r="R32" s="26"/>
      <c r="S32" s="24">
        <f>S31+T31</f>
        <v>140</v>
      </c>
      <c r="T32" s="26"/>
      <c r="U32" s="24">
        <f>U31+V31</f>
        <v>280</v>
      </c>
      <c r="V32" s="26"/>
      <c r="W32" s="24">
        <f>W31+X31</f>
        <v>140</v>
      </c>
      <c r="X32" s="26"/>
      <c r="Y32" s="24">
        <f>Y31+Z31</f>
        <v>140</v>
      </c>
      <c r="Z32" s="26"/>
      <c r="AA32" s="24">
        <f>AA31+AB31</f>
        <v>2800</v>
      </c>
      <c r="AB32" s="26"/>
      <c r="AC32" s="19">
        <f>Q32+S32+U32+W32+Y32</f>
        <v>2800</v>
      </c>
      <c r="AE32" s="5" t="s">
        <v>0</v>
      </c>
      <c r="AF32" s="27">
        <f>IFERROR(B32/Q32,"N.A.")</f>
        <v>5372</v>
      </c>
      <c r="AG32" s="28"/>
      <c r="AH32" s="27">
        <f>IFERROR(D32/S32,"N.A.")</f>
        <v>8600</v>
      </c>
      <c r="AI32" s="28"/>
      <c r="AJ32" s="27">
        <f>IFERROR(F32/U32,"N.A.")</f>
        <v>5375</v>
      </c>
      <c r="AK32" s="28"/>
      <c r="AL32" s="27">
        <f>IFERROR(H32/W32,"N.A.")</f>
        <v>0</v>
      </c>
      <c r="AM32" s="28"/>
      <c r="AN32" s="27">
        <f>IFERROR(J32/Y32,"N.A.")</f>
        <v>0</v>
      </c>
      <c r="AO32" s="28"/>
      <c r="AP32" s="27">
        <f>IFERROR(L32/AA32,"N.A.")</f>
        <v>4996.5</v>
      </c>
      <c r="AQ32" s="28"/>
      <c r="AR32" s="16">
        <f>IFERROR(N32/AC32, "N.A.")</f>
        <v>4996.5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 t="str">
        <f t="shared" si="30"/>
        <v>N.A.</v>
      </c>
      <c r="AQ39" s="13" t="str">
        <f t="shared" si="30"/>
        <v>N.A.</v>
      </c>
      <c r="AR39" s="14" t="str">
        <f t="shared" si="30"/>
        <v>N.A.</v>
      </c>
    </row>
    <row r="40" spans="1:44" ht="15" customHeight="1" thickBot="1" x14ac:dyDescent="0.3">
      <c r="A40" s="3" t="s">
        <v>13</v>
      </c>
      <c r="B40" s="2">
        <v>1908900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1908900</v>
      </c>
      <c r="M40" s="13">
        <f t="shared" si="31"/>
        <v>0</v>
      </c>
      <c r="N40" s="14">
        <f t="shared" ref="N40:N42" si="32">L40+M40</f>
        <v>1908900</v>
      </c>
      <c r="P40" s="3" t="s">
        <v>13</v>
      </c>
      <c r="Q40" s="2">
        <v>840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840</v>
      </c>
      <c r="AB40" s="13">
        <f t="shared" si="33"/>
        <v>0</v>
      </c>
      <c r="AC40" s="14">
        <f t="shared" ref="AC40:AC42" si="34">AA40+AB40</f>
        <v>840</v>
      </c>
      <c r="AE40" s="3" t="s">
        <v>13</v>
      </c>
      <c r="AF40" s="2">
        <f t="shared" ref="AF40:AF43" si="35">IFERROR(B40/Q40, "N.A.")</f>
        <v>2272.5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2272.5</v>
      </c>
      <c r="AQ40" s="13" t="str">
        <f t="shared" si="30"/>
        <v>N.A.</v>
      </c>
      <c r="AR40" s="14">
        <f t="shared" si="30"/>
        <v>2272.5</v>
      </c>
    </row>
    <row r="41" spans="1:44" ht="15" customHeight="1" thickBot="1" x14ac:dyDescent="0.3">
      <c r="A41" s="3" t="s">
        <v>14</v>
      </c>
      <c r="B41" s="2">
        <v>782600</v>
      </c>
      <c r="C41" s="2">
        <v>1819999.9999999998</v>
      </c>
      <c r="D41" s="2"/>
      <c r="E41" s="2"/>
      <c r="F41" s="2"/>
      <c r="G41" s="2"/>
      <c r="H41" s="2"/>
      <c r="I41" s="2"/>
      <c r="J41" s="2"/>
      <c r="K41" s="2"/>
      <c r="L41" s="1">
        <f t="shared" si="31"/>
        <v>782600</v>
      </c>
      <c r="M41" s="13">
        <f t="shared" si="31"/>
        <v>1819999.9999999998</v>
      </c>
      <c r="N41" s="14">
        <f t="shared" si="32"/>
        <v>2602600</v>
      </c>
      <c r="P41" s="3" t="s">
        <v>14</v>
      </c>
      <c r="Q41" s="2">
        <v>140</v>
      </c>
      <c r="R41" s="2">
        <v>420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140</v>
      </c>
      <c r="AB41" s="13">
        <f t="shared" si="33"/>
        <v>420</v>
      </c>
      <c r="AC41" s="14">
        <f t="shared" si="34"/>
        <v>560</v>
      </c>
      <c r="AE41" s="3" t="s">
        <v>14</v>
      </c>
      <c r="AF41" s="2">
        <f t="shared" si="35"/>
        <v>5590</v>
      </c>
      <c r="AG41" s="2">
        <f t="shared" si="30"/>
        <v>4333.333333333333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5590</v>
      </c>
      <c r="AQ41" s="13">
        <f t="shared" si="30"/>
        <v>4333.333333333333</v>
      </c>
      <c r="AR41" s="14">
        <f t="shared" si="30"/>
        <v>4647.5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2691500</v>
      </c>
      <c r="C43" s="2">
        <v>1819999.9999999998</v>
      </c>
      <c r="D43" s="2"/>
      <c r="E43" s="2"/>
      <c r="F43" s="2"/>
      <c r="G43" s="2"/>
      <c r="H43" s="2"/>
      <c r="I43" s="2"/>
      <c r="J43" s="2"/>
      <c r="K43" s="2"/>
      <c r="L43" s="1">
        <f t="shared" ref="L43" si="36">B43+D43+F43+H43+J43</f>
        <v>2691500</v>
      </c>
      <c r="M43" s="13">
        <f t="shared" ref="M43" si="37">C43+E43+G43+I43+K43</f>
        <v>1819999.9999999998</v>
      </c>
      <c r="N43" s="17">
        <f t="shared" ref="N43" si="38">L43+M43</f>
        <v>4511500</v>
      </c>
      <c r="P43" s="4" t="s">
        <v>16</v>
      </c>
      <c r="Q43" s="2">
        <v>980</v>
      </c>
      <c r="R43" s="2">
        <v>420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1">
        <f t="shared" ref="AA43" si="39">Q43+S43+U43+W43+Y43</f>
        <v>980</v>
      </c>
      <c r="AB43" s="13">
        <f t="shared" ref="AB43" si="40">R43+T43+V43+X43+Z43</f>
        <v>420</v>
      </c>
      <c r="AC43" s="17">
        <f t="shared" ref="AC43" si="41">AA43+AB43</f>
        <v>1400</v>
      </c>
      <c r="AE43" s="4" t="s">
        <v>16</v>
      </c>
      <c r="AF43" s="2">
        <f t="shared" si="35"/>
        <v>2746.4285714285716</v>
      </c>
      <c r="AG43" s="2">
        <f t="shared" si="30"/>
        <v>4333.333333333333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2746.4285714285716</v>
      </c>
      <c r="AQ43" s="13">
        <f t="shared" ref="AQ43" si="43">IFERROR(M43/AB43, "N.A.")</f>
        <v>4333.333333333333</v>
      </c>
      <c r="AR43" s="14">
        <f t="shared" ref="AR43" si="44">IFERROR(N43/AC43, "N.A.")</f>
        <v>3222.5</v>
      </c>
    </row>
    <row r="44" spans="1:44" ht="15" customHeight="1" thickBot="1" x14ac:dyDescent="0.3">
      <c r="A44" s="5" t="s">
        <v>0</v>
      </c>
      <c r="B44" s="24">
        <f>B43+C43</f>
        <v>4511500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0</v>
      </c>
      <c r="I44" s="26"/>
      <c r="J44" s="24">
        <f>J43+K43</f>
        <v>0</v>
      </c>
      <c r="K44" s="26"/>
      <c r="L44" s="24">
        <f>L43+M43</f>
        <v>4511500</v>
      </c>
      <c r="M44" s="25"/>
      <c r="N44" s="18">
        <f>B44+D44+F44+H44+J44</f>
        <v>4511500</v>
      </c>
      <c r="P44" s="5" t="s">
        <v>0</v>
      </c>
      <c r="Q44" s="24">
        <f>Q43+R43</f>
        <v>1400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0</v>
      </c>
      <c r="X44" s="26"/>
      <c r="Y44" s="24">
        <f>Y43+Z43</f>
        <v>0</v>
      </c>
      <c r="Z44" s="26"/>
      <c r="AA44" s="24">
        <f>AA43+AB43</f>
        <v>1400</v>
      </c>
      <c r="AB44" s="25"/>
      <c r="AC44" s="18">
        <f>Q44+S44+U44+W44+Y44</f>
        <v>1400</v>
      </c>
      <c r="AE44" s="5" t="s">
        <v>0</v>
      </c>
      <c r="AF44" s="27">
        <f>IFERROR(B44/Q44,"N.A.")</f>
        <v>3222.5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 t="str">
        <f>IFERROR(J44/Y44,"N.A.")</f>
        <v>N.A.</v>
      </c>
      <c r="AO44" s="28"/>
      <c r="AP44" s="27">
        <f>IFERROR(L44/AA44,"N.A.")</f>
        <v>3222.5</v>
      </c>
      <c r="AQ44" s="28"/>
      <c r="AR44" s="16">
        <f>IFERROR(N44/AC44, "N.A.")</f>
        <v>3222.5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22E3AB9-6F45-486C-B895-412327DF5D5F}">
  <ds:schemaRefs>
    <ds:schemaRef ds:uri="http://purl.org/dc/elements/1.1/"/>
    <ds:schemaRef ds:uri="http://purl.org/dc/terms/"/>
    <ds:schemaRef ds:uri="3946fdfc-da00-409a-95df-cd9f19cc2a9a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2014 T2</dc:title>
  <dc:subject>Matriz Hussmanns Quintana Roo, 2014-T2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2025-12-16T14:36:18Z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